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Popis lokacija" sheetId="1" r:id="rId1"/>
    <sheet name="Popis Imovine" sheetId="2" r:id="rId2"/>
    <sheet name="TENDER" sheetId="3" r:id="rId3"/>
  </sheets>
  <definedNames>
    <definedName name="_FiltarBaze" localSheetId="1">'Popis Imovine'!$A$1:$E$41</definedName>
    <definedName name="_xlnm_Print_Area" localSheetId="2">'TENDER'!$A$1:$F$166</definedName>
    <definedName name="_xlnm.Print_Area" localSheetId="2">'TENDER'!$A$1:$F$220</definedName>
  </definedNames>
  <calcPr fullCalcOnLoad="1"/>
</workbook>
</file>

<file path=xl/sharedStrings.xml><?xml version="1.0" encoding="utf-8"?>
<sst xmlns="http://schemas.openxmlformats.org/spreadsheetml/2006/main" count="430" uniqueCount="198">
  <si>
    <t>LOKACIJA</t>
  </si>
  <si>
    <t>POPIS LOKACIJA</t>
  </si>
  <si>
    <t>KOM-ILOK d.o.o.</t>
  </si>
  <si>
    <t>I.</t>
  </si>
  <si>
    <t>J. BENEŠIĆA 49, 32236 ILOK</t>
  </si>
  <si>
    <t>Uprava, skladište, garaže i radiona</t>
  </si>
  <si>
    <t>II.</t>
  </si>
  <si>
    <t>Mrtvačnica na katoličkom groblju (imovina Grada Iloka) + razne lokacije za kontejnere</t>
  </si>
  <si>
    <t>Lokacija</t>
  </si>
  <si>
    <t>Predmet osiguranja</t>
  </si>
  <si>
    <t>Kom.</t>
  </si>
  <si>
    <t>Nabavna vrijednost</t>
  </si>
  <si>
    <t>Osiguranje</t>
  </si>
  <si>
    <t>Lokacija I</t>
  </si>
  <si>
    <t>Upravna zgrada (nova_2008.) + gospodarske zgrade + ograda, kapija, parking, pj. staza</t>
  </si>
  <si>
    <t>GR-MAG</t>
  </si>
  <si>
    <t>Lokacija II</t>
  </si>
  <si>
    <t>Agregat 4,9 kW, s kotačima i ručkama</t>
  </si>
  <si>
    <t>OP-SAU</t>
  </si>
  <si>
    <t>Agregat Emdress Ese 4, s kotačima i ručkama</t>
  </si>
  <si>
    <t>Agregat Ese 30 85 45900</t>
  </si>
  <si>
    <t>Brusni parač TS700 (rezačica za asfalt i beton)</t>
  </si>
  <si>
    <t xml:space="preserve">Hidraulični čekić KM150 </t>
  </si>
  <si>
    <t>Oplatne ploče s priborom</t>
  </si>
  <si>
    <t>OP-OPĆ</t>
  </si>
  <si>
    <t>Stolna freza TS300E</t>
  </si>
  <si>
    <t>Wacker vibro ploča OPS</t>
  </si>
  <si>
    <t>Rotaciona kosilica BCS 720, samohodna, neregistr. (3 točkaš)</t>
  </si>
  <si>
    <t>Motorna pila MS 360</t>
  </si>
  <si>
    <t>Motorna kosa FS 240</t>
  </si>
  <si>
    <t>Motorna kosa FS 350</t>
  </si>
  <si>
    <t>Puhač motorni BG 85</t>
  </si>
  <si>
    <t xml:space="preserve">Škare motorne  HS </t>
  </si>
  <si>
    <t>OP-RP</t>
  </si>
  <si>
    <t>Četka za kolnik MKN 2000</t>
  </si>
  <si>
    <t>Ralica za snijeg tip SPN 32K</t>
  </si>
  <si>
    <t>Posipač za sol Kupper Weisser</t>
  </si>
  <si>
    <t>Utovarna rampa</t>
  </si>
  <si>
    <t>Nivelir</t>
  </si>
  <si>
    <t>Štemač Hilti&amp;Makita_2 komada</t>
  </si>
  <si>
    <t>Vibro nabijač BS 600</t>
  </si>
  <si>
    <t>Kompresor -Atlas Copco XAS</t>
  </si>
  <si>
    <t xml:space="preserve">Raketa sa visokotlačnim crijevom </t>
  </si>
  <si>
    <t>Klima Vaillant</t>
  </si>
  <si>
    <t>Sanduk za prijenos pokojnika_PVC</t>
  </si>
  <si>
    <t>Kolica za prijevoz lijesa</t>
  </si>
  <si>
    <t>Oprema – rashladna komora</t>
  </si>
  <si>
    <t>Oprema - Mrtvačnica, katoličko groblje Ilok</t>
  </si>
  <si>
    <t>blok kuhinja s aparatima (kuhalo, napa, frižider, perilica)</t>
  </si>
  <si>
    <t>više komada</t>
  </si>
  <si>
    <t>LCD TV Samsung 40"</t>
  </si>
  <si>
    <t>namještaj (stolovi, ormari, vješalice, stolice)</t>
  </si>
  <si>
    <t>OP-NAM</t>
  </si>
  <si>
    <t>Zbroj od Nabavna vrijednost</t>
  </si>
  <si>
    <t>Natpisi stupaca</t>
  </si>
  <si>
    <t>Natpisi redaka</t>
  </si>
  <si>
    <t>Ukupni zbroj</t>
  </si>
  <si>
    <t>Ugovaratelj osiguranja/Osiguranik</t>
  </si>
  <si>
    <t>KOM-ILOK D.O.O.</t>
  </si>
  <si>
    <t>Adresa</t>
  </si>
  <si>
    <t>Julija Benešića 49, 32236 Ilok</t>
  </si>
  <si>
    <t>OIB / MB</t>
  </si>
  <si>
    <t>31574808968 / 04173562</t>
  </si>
  <si>
    <t>Oznaka djelatnosti_NKD - 01.01.2007.</t>
  </si>
  <si>
    <t>3811, Skupljanje neopasnog otpada</t>
  </si>
  <si>
    <t>Mjesta osiguranja</t>
  </si>
  <si>
    <t>RAZNA_prema Popisu lokacija (u prilogu)</t>
  </si>
  <si>
    <t>Zastupnik u osiguranju</t>
  </si>
  <si>
    <t>Agencija Argument</t>
  </si>
  <si>
    <t>Marjanska 10, 31000 Osijek</t>
  </si>
  <si>
    <t>OIB / MBO</t>
  </si>
  <si>
    <t>97747510469 / 97756920</t>
  </si>
  <si>
    <t>66.22 - Djelatnosti agenata i posrednika osiguranja / zastupanje u osiguranju</t>
  </si>
  <si>
    <t>KNJIG. NABAVNA VRIJEDNOST / NNV</t>
  </si>
  <si>
    <t>R. br.</t>
  </si>
  <si>
    <t>Vrsta osiguranja</t>
  </si>
  <si>
    <t>Svota osiguranja</t>
  </si>
  <si>
    <t>Premijska stopa</t>
  </si>
  <si>
    <t>Godišnja premija</t>
  </si>
  <si>
    <t>1.</t>
  </si>
  <si>
    <t>Požarna grupa opasnosti</t>
  </si>
  <si>
    <t>HRK</t>
  </si>
  <si>
    <t>% ili ‰</t>
  </si>
  <si>
    <t>A/ Građevine s ugrađenom el.-meh. opr.:</t>
  </si>
  <si>
    <r>
      <rPr>
        <b/>
        <u val="single"/>
        <sz val="11"/>
        <rFont val="Calibri"/>
        <family val="2"/>
      </rPr>
      <t>Osnovne opasnosti:</t>
    </r>
    <r>
      <rPr>
        <b/>
        <sz val="11"/>
        <rFont val="Calibri"/>
        <family val="2"/>
      </rPr>
      <t xml:space="preserve"> </t>
    </r>
    <r>
      <rPr>
        <sz val="11"/>
        <rFont val="Calibri"/>
        <family val="2"/>
      </rPr>
      <t>7 stand./osnovnih požarnih opasnosti</t>
    </r>
  </si>
  <si>
    <t>NAPOMENA:</t>
  </si>
  <si>
    <t>GRAĐEVINE i OPREMA se osiguravaju na NOVU vrijednost</t>
  </si>
  <si>
    <t>UKUPNO</t>
  </si>
  <si>
    <t>ZALIHE se osiguravaju na FLOTANTNOJ osnovi</t>
  </si>
  <si>
    <t>B/ Oprema:</t>
  </si>
  <si>
    <t>Skraćeni opis predmeta osiguranja - po lokacijama I i II:</t>
  </si>
  <si>
    <t>I Upravna zgrada, skladište, garaže i radiona</t>
  </si>
  <si>
    <t>II Mrtvačnica na katoličkom groblju u Iloku</t>
  </si>
  <si>
    <t>Postojeće mjere protupožarne zaštite_PPZ:</t>
  </si>
  <si>
    <t>C/ Zalihe:</t>
  </si>
  <si>
    <t>Tipkala za isključenje glavne el. sklopke</t>
  </si>
  <si>
    <t>Ručni PP aparati i vanjska H mreža, na svim lokacijama</t>
  </si>
  <si>
    <t>Dopunske opasnosti:</t>
  </si>
  <si>
    <t>A/, B/, C/ Dopunske opasnosti:</t>
  </si>
  <si>
    <t>1. Izljev vode iz vodov. i kanal. cijevi -------------------------------------------------</t>
  </si>
  <si>
    <t>A/ Lokacije: I i II - na 1.R</t>
  </si>
  <si>
    <t>-----</t>
  </si>
  <si>
    <t>B/ Lokacije: I i II - na 1.R</t>
  </si>
  <si>
    <t>2. Poplava, bujica i visoka voda  -----------------------------------------------------</t>
  </si>
  <si>
    <t>C/ Lokacija I - na 1.R</t>
  </si>
  <si>
    <t>3. Vandalizam na građ. objektima i opremi --------------------------------------</t>
  </si>
  <si>
    <t xml:space="preserve">    na javnim površinama i dostupnih s javnih površina                        -----</t>
  </si>
  <si>
    <t>4. Pritisak snijega  -----------------------------------------------------------------------</t>
  </si>
  <si>
    <t>Popusti:</t>
  </si>
  <si>
    <t>P_mjere zaštite</t>
  </si>
  <si>
    <t>P_ostali popusti</t>
  </si>
  <si>
    <t>P_komercijalni</t>
  </si>
  <si>
    <t>Napomena:</t>
  </si>
  <si>
    <t>P_jednokratna uplata</t>
  </si>
  <si>
    <t>Klauzula 1 - Pritisak snijega</t>
  </si>
  <si>
    <t>Klauzula 2 - Vandalizam</t>
  </si>
  <si>
    <t>1_jednokratno</t>
  </si>
  <si>
    <t>Klauzula 3 - Automatizam pokrića</t>
  </si>
  <si>
    <t>2_obročno</t>
  </si>
  <si>
    <t>2.</t>
  </si>
  <si>
    <t>Lom stroja</t>
  </si>
  <si>
    <t>Standardni strojevi, aparati i uređaji, elektro-mehanička oprema kao sastavni dio građevinskog objekta</t>
  </si>
  <si>
    <t>Doplatci:</t>
  </si>
  <si>
    <t>D_otkup amortizacije</t>
  </si>
  <si>
    <t>D_otkup franšize</t>
  </si>
  <si>
    <t># Ručno obračunati ukupni iznos</t>
  </si>
  <si>
    <t>3.</t>
  </si>
  <si>
    <t>Provalna krađa i razbojstvo</t>
  </si>
  <si>
    <t>Postojeće mjere protuprovalne zaštite:</t>
  </si>
  <si>
    <t>Vanjski i unutarnji video nadzor_na lokaciji I.</t>
  </si>
  <si>
    <t>Lokacija I - na 1.R (iz tablice_Popis lokacija)</t>
  </si>
  <si>
    <t>Sustav dojave preko GSM_na lokaciji II.</t>
  </si>
  <si>
    <t>Lokacija II - na 1.R (iz tablice_Popis lokacija)</t>
  </si>
  <si>
    <t>Lokacija I - na 1.R</t>
  </si>
  <si>
    <t>D.1./ Novac_u blagajni/sefu:</t>
  </si>
  <si>
    <t>Lokacija I - na svotu osiguranja</t>
  </si>
  <si>
    <t>D.2./ Novac_za vrijeme manipulacije:</t>
  </si>
  <si>
    <t>Lokacija I - na 1. R</t>
  </si>
  <si>
    <t>D.3./ Novac_prijenos i prijevoz, s uključenim rizikom prometne nesreće:</t>
  </si>
  <si>
    <t>Lokacija I do FINE/banke - na svotu osiguranja</t>
  </si>
  <si>
    <t>Osiguranje većih troškova popravaka na građ. dijelovima prostorija, instalacijama i opremi - na 1. rizik</t>
  </si>
  <si>
    <t>Lokacija I i II - na 1. R</t>
  </si>
  <si>
    <t>4.</t>
  </si>
  <si>
    <t>Lom stakla</t>
  </si>
  <si>
    <t>Sve vrste stakala i drugih staklenih predmeta, te sanitarna keramika.</t>
  </si>
  <si>
    <t>A/ Građevine:</t>
  </si>
  <si>
    <t>Sva vanjska / unutarnja stakla, pomična / nepomična stakla.</t>
  </si>
  <si>
    <t>Lokacija II - na 1.R</t>
  </si>
  <si>
    <t>P&gt;200 m2 (ukupna površina svih stakala na svim lokacijama)</t>
  </si>
  <si>
    <t>5.</t>
  </si>
  <si>
    <t>Javna odgovornost</t>
  </si>
  <si>
    <t>PREMA TREĆIMA:</t>
  </si>
  <si>
    <t>Limit pokrića po štetnom događaju</t>
  </si>
  <si>
    <t>NETO PLATNI FOND_Procjena za 2017.</t>
  </si>
  <si>
    <t>Agregatni godišnji limit</t>
  </si>
  <si>
    <t>BROJ ZAPOSLENIH</t>
  </si>
  <si>
    <t>PREMA ZAPOSLENICIMA:</t>
  </si>
  <si>
    <t>NKD 2007_38 – Skupljanje otpada, obrada i zbrinjavanje otpada osim oporabe</t>
  </si>
  <si>
    <t>Proširenje pokrića za samohodne radne strojeve:</t>
  </si>
  <si>
    <t>2. Samohodni gusjeničar (rovokopač) KUBOTA s 3 žlice - 1 kom.</t>
  </si>
  <si>
    <r>
      <rPr>
        <b/>
        <u val="single"/>
        <sz val="11"/>
        <color indexed="10"/>
        <rFont val="Calibri"/>
        <family val="2"/>
      </rPr>
      <t>NAPOMENA:</t>
    </r>
    <r>
      <rPr>
        <b/>
        <sz val="11"/>
        <color indexed="10"/>
        <rFont val="Calibri"/>
        <family val="2"/>
      </rPr>
      <t xml:space="preserve"> ZA OBA RIZIKA - BEZ UGOVORENE FRANŠIZE</t>
    </r>
  </si>
  <si>
    <t>Klauzula 4 - Odgovornost</t>
  </si>
  <si>
    <t>R. Br.</t>
  </si>
  <si>
    <t>Svota osiguranja_kn</t>
  </si>
  <si>
    <t>God. premija_kn</t>
  </si>
  <si>
    <t>6.</t>
  </si>
  <si>
    <t>Profesionalna odgovornost</t>
  </si>
  <si>
    <t>Klauzula 5 - Obavljanje pogrebničke djelatnosti</t>
  </si>
  <si>
    <t>7.</t>
  </si>
  <si>
    <t>Kolektivna nezgoda - pokriće 24 sata</t>
  </si>
  <si>
    <t>BROJ ZAPOSLENIH_</t>
  </si>
  <si>
    <t>Smrt_nezgoda</t>
  </si>
  <si>
    <t>Smrt_bolest</t>
  </si>
  <si>
    <t>SVI DJELATNICI NA ODREĐENO I NEODREĐENO RAD. VRIJEME</t>
  </si>
  <si>
    <t>Trajni invaliditet</t>
  </si>
  <si>
    <t>PREMA KADROVSKOJ EVIDENCIJI UGOVARATELJA</t>
  </si>
  <si>
    <t>Lom kostiju</t>
  </si>
  <si>
    <t>Smrt_prometna nezgoda</t>
  </si>
  <si>
    <t>Klauzula 6 – Proširenje pokrića / na zahtjev Ugovaratelja osiguranja</t>
  </si>
  <si>
    <t>Sveukupno</t>
  </si>
  <si>
    <r>
      <rPr>
        <b/>
        <u val="single"/>
        <sz val="11"/>
        <color indexed="10"/>
        <rFont val="Calibri"/>
        <family val="2"/>
      </rPr>
      <t>NAPOMENA_2:</t>
    </r>
    <r>
      <rPr>
        <b/>
        <sz val="11"/>
        <color indexed="10"/>
        <rFont val="Calibri"/>
        <family val="2"/>
      </rPr>
      <t xml:space="preserve"> ZAJEDNIČKA SVOTA OSIGURANJA -</t>
    </r>
  </si>
  <si>
    <t>=1.000.000/1.000.000 HRK - prema trećima i prema djelatnicima</t>
  </si>
  <si>
    <t>Osiguranje na STVARNU vrijednost</t>
  </si>
  <si>
    <t>UKUPNI PRIHOD_Procjena za 2019. (samo od obavljanja pogrebničke djelatnosti)</t>
  </si>
  <si>
    <t>Kombinirka Terex - 1 kom.</t>
  </si>
  <si>
    <t>1. Samohodna kosilica motorna - 1 kom.</t>
  </si>
  <si>
    <t>Motorna kosa FS 120</t>
  </si>
  <si>
    <t xml:space="preserve">Čistilica </t>
  </si>
  <si>
    <t xml:space="preserve">Kranska kosilica </t>
  </si>
  <si>
    <t>TENDER za osiguranje imovine, odgovornosti, nezgode za 2020-2021. godinu</t>
  </si>
  <si>
    <t>UKUPNI PRIHOD_ 2019.</t>
  </si>
  <si>
    <t>3. Kranska kosilica - 1 kom.</t>
  </si>
  <si>
    <t xml:space="preserve">brisati </t>
  </si>
  <si>
    <t>Freza za snijeg</t>
  </si>
  <si>
    <t xml:space="preserve">Kosilica Ferris </t>
  </si>
  <si>
    <t xml:space="preserve">Sjeckalica za grane </t>
  </si>
  <si>
    <t>Kosilica ferrari</t>
  </si>
  <si>
    <t>dodati</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</si>
</sst>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_ ;\-#,##0.00\ "/>
    <numFmt numFmtId="165" formatCode="0.000"/>
    <numFmt numFmtId="166" formatCode="_-* #,##0.00&quot; kn&quot;_-;\-* #,##0.00&quot; kn&quot;_-;_-* \-??&quot; kn&quot;_-;_-@_-"/>
    <numFmt numFmtId="167" formatCode="0.0000%"/>
    <numFmt numFmtId="168" formatCode="#,##0.000"/>
    <numFmt numFmtId="169" formatCode="0.0000"/>
    <numFmt numFmtId="170" formatCode="* #,##0.00&quot;      &quot;;\-* #,##0.00&quot;      &quot;;* \-#&quot;      &quot;;@\ "/>
    <numFmt numFmtId="171" formatCode="* #,##0.00&quot; kn &quot;;\-* #,##0.00&quot; kn &quot;;* \-#&quot; kn &quot;;@\ "/>
  </numFmts>
  <fonts count="58">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b/>
      <sz val="11"/>
      <color indexed="8"/>
      <name val="Calibri"/>
      <family val="2"/>
    </font>
    <font>
      <sz val="8"/>
      <name val="Calibri"/>
      <family val="2"/>
    </font>
    <font>
      <sz val="10"/>
      <name val="Calibri"/>
      <family val="2"/>
    </font>
    <font>
      <b/>
      <sz val="10"/>
      <name val="Calibri"/>
      <family val="2"/>
    </font>
    <font>
      <b/>
      <sz val="14"/>
      <name val="Calibri"/>
      <family val="2"/>
    </font>
    <font>
      <b/>
      <sz val="10"/>
      <color indexed="10"/>
      <name val="Calibri"/>
      <family val="2"/>
    </font>
    <font>
      <sz val="16"/>
      <name val="Calibri"/>
      <family val="2"/>
    </font>
    <font>
      <b/>
      <sz val="11"/>
      <name val="Calibri"/>
      <family val="2"/>
    </font>
    <font>
      <b/>
      <sz val="16"/>
      <color indexed="9"/>
      <name val="Calibri"/>
      <family val="2"/>
    </font>
    <font>
      <sz val="9"/>
      <name val="Calibri"/>
      <family val="2"/>
    </font>
    <font>
      <b/>
      <sz val="11"/>
      <color indexed="10"/>
      <name val="Calibri"/>
      <family val="2"/>
    </font>
    <font>
      <b/>
      <u val="single"/>
      <sz val="11"/>
      <name val="Calibri"/>
      <family val="2"/>
    </font>
    <font>
      <sz val="11"/>
      <name val="Calibri"/>
      <family val="2"/>
    </font>
    <font>
      <b/>
      <u val="single"/>
      <sz val="11"/>
      <color indexed="10"/>
      <name val="Calibri"/>
      <family val="2"/>
    </font>
    <font>
      <u val="single"/>
      <sz val="11"/>
      <name val="Calibri"/>
      <family val="2"/>
    </font>
    <font>
      <sz val="11"/>
      <color indexed="62"/>
      <name val="Calibri"/>
      <family val="2"/>
    </font>
    <font>
      <sz val="8"/>
      <color indexed="8"/>
      <name val="Calibri"/>
      <family val="2"/>
    </font>
    <font>
      <b/>
      <u val="single"/>
      <sz val="11"/>
      <color indexed="62"/>
      <name val="Calibri"/>
      <family val="2"/>
    </font>
    <font>
      <b/>
      <sz val="16"/>
      <name val="Calibri"/>
      <family val="2"/>
    </font>
    <font>
      <b/>
      <sz val="14"/>
      <color indexed="62"/>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b/>
      <sz val="11"/>
      <color indexed="62"/>
      <name val="Calibri"/>
      <family val="2"/>
    </font>
    <font>
      <sz val="11"/>
      <color indexed="54"/>
      <name val="Calibri"/>
      <family val="2"/>
    </font>
    <font>
      <sz val="11"/>
      <color indexed="52"/>
      <name val="Calibri"/>
      <family val="2"/>
    </font>
    <font>
      <b/>
      <sz val="11"/>
      <color indexed="63"/>
      <name val="Calibri"/>
      <family val="2"/>
    </font>
    <font>
      <b/>
      <sz val="18"/>
      <color indexed="62"/>
      <name val="Cambria"/>
      <family val="2"/>
    </font>
    <font>
      <sz val="11"/>
      <color indexed="10"/>
      <name val="Calibri"/>
      <family val="2"/>
    </font>
    <font>
      <b/>
      <sz val="11"/>
      <color indexed="40"/>
      <name val="Calibri"/>
      <family val="2"/>
    </font>
    <font>
      <b/>
      <u val="single"/>
      <sz val="11"/>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F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16"/>
        <bgColor indexed="64"/>
      </patternFill>
    </fill>
    <fill>
      <patternFill patternType="solid">
        <fgColor indexed="42"/>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0"/>
        <bgColor indexed="64"/>
      </patternFill>
    </fill>
    <fill>
      <patternFill patternType="solid">
        <fgColor indexed="55"/>
        <bgColor indexed="64"/>
      </patternFill>
    </fill>
    <fill>
      <patternFill patternType="solid">
        <fgColor indexed="3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medium">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color indexed="63"/>
      </top>
      <bottom>
        <color indexed="63"/>
      </bottom>
    </border>
    <border>
      <left style="hair">
        <color indexed="8"/>
      </left>
      <right style="medium">
        <color indexed="8"/>
      </right>
      <top style="hair">
        <color indexed="8"/>
      </top>
      <bottom style="hair">
        <color indexed="8"/>
      </bottom>
    </border>
    <border>
      <left style="thin">
        <color indexed="8"/>
      </left>
      <right style="hair">
        <color indexed="8"/>
      </right>
      <top>
        <color indexed="63"/>
      </top>
      <bottom>
        <color indexed="63"/>
      </bottom>
    </border>
    <border>
      <left>
        <color indexed="63"/>
      </left>
      <right style="medium">
        <color indexed="8"/>
      </right>
      <top>
        <color indexed="63"/>
      </top>
      <bottom>
        <color indexed="63"/>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hair">
        <color indexed="8"/>
      </right>
      <top>
        <color indexed="63"/>
      </top>
      <bottom>
        <color indexed="63"/>
      </bottom>
    </border>
    <border>
      <left style="hair">
        <color indexed="8"/>
      </left>
      <right style="medium">
        <color indexed="8"/>
      </right>
      <top>
        <color indexed="63"/>
      </top>
      <bottom style="hair">
        <color indexed="8"/>
      </bottom>
    </border>
    <border>
      <left style="medium">
        <color indexed="8"/>
      </left>
      <right>
        <color indexed="63"/>
      </right>
      <top>
        <color indexed="63"/>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color indexed="63"/>
      </top>
      <bottom style="hair">
        <color indexed="8"/>
      </bottom>
    </border>
    <border>
      <left style="hair">
        <color indexed="8"/>
      </left>
      <right style="medium">
        <color indexed="8"/>
      </right>
      <top style="hair">
        <color indexed="8"/>
      </top>
      <bottom>
        <color indexed="63"/>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style="hair">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hair">
        <color indexed="8"/>
      </bottom>
    </border>
    <border>
      <left>
        <color indexed="63"/>
      </left>
      <right style="medium">
        <color indexed="8"/>
      </right>
      <top style="medium">
        <color indexed="8"/>
      </top>
      <bottom>
        <color indexed="63"/>
      </bottom>
    </border>
    <border>
      <left>
        <color indexed="63"/>
      </left>
      <right style="medium">
        <color indexed="8"/>
      </right>
      <top style="hair">
        <color indexed="8"/>
      </top>
      <bottom style="medium">
        <color indexed="8"/>
      </bottom>
    </border>
    <border>
      <left style="thin"/>
      <right style="thin"/>
      <top style="thin"/>
      <bottom style="thin"/>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7" fillId="32" borderId="1" applyNumberFormat="0" applyAlignment="0" applyProtection="0"/>
    <xf numFmtId="0" fontId="48" fillId="33" borderId="2" applyNumberFormat="0" applyAlignment="0" applyProtection="0"/>
    <xf numFmtId="43" fontId="1" fillId="0" borderId="0" applyFill="0" applyBorder="0" applyAlignment="0" applyProtection="0"/>
    <xf numFmtId="41" fontId="1" fillId="0" borderId="0" applyFill="0" applyBorder="0" applyAlignment="0" applyProtection="0"/>
    <xf numFmtId="170" fontId="1" fillId="0" borderId="0" applyBorder="0" applyProtection="0">
      <alignment/>
    </xf>
    <xf numFmtId="44" fontId="1" fillId="0" borderId="0" applyFill="0" applyBorder="0" applyAlignment="0" applyProtection="0"/>
    <xf numFmtId="42" fontId="1" fillId="0" borderId="0" applyFill="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 fillId="0" borderId="0">
      <alignment/>
      <protection/>
    </xf>
    <xf numFmtId="0" fontId="4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0" fillId="0" borderId="3"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7" borderId="1" applyNumberFormat="0" applyAlignment="0" applyProtection="0"/>
    <xf numFmtId="0" fontId="52" fillId="0" borderId="4" applyNumberFormat="0" applyFill="0" applyAlignment="0" applyProtection="0"/>
    <xf numFmtId="0" fontId="8" fillId="38" borderId="0" applyNumberFormat="0" applyBorder="0" applyAlignment="0" applyProtection="0"/>
    <xf numFmtId="0" fontId="8" fillId="38"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 fillId="38" borderId="5" applyNumberFormat="0" applyAlignment="0" applyProtection="0"/>
    <xf numFmtId="0" fontId="5" fillId="38" borderId="5" applyNumberFormat="0" applyAlignment="0" applyProtection="0"/>
    <xf numFmtId="0" fontId="53" fillId="32" borderId="6"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0" borderId="0" applyNumberFormat="0" applyFill="0" applyBorder="0" applyAlignment="0" applyProtection="0"/>
  </cellStyleXfs>
  <cellXfs count="282">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13" fillId="0" borderId="0" xfId="0" applyFont="1" applyAlignment="1">
      <alignment horizontal="center" vertical="center"/>
    </xf>
    <xf numFmtId="0" fontId="13" fillId="0" borderId="0" xfId="0" applyFont="1" applyAlignment="1">
      <alignment horizontal="center" vertical="center" wrapText="1"/>
    </xf>
    <xf numFmtId="4" fontId="0" fillId="0" borderId="0" xfId="0" applyNumberFormat="1" applyAlignment="1">
      <alignment/>
    </xf>
    <xf numFmtId="4" fontId="0" fillId="0" borderId="0" xfId="0" applyNumberFormat="1" applyAlignment="1">
      <alignment horizontal="center"/>
    </xf>
    <xf numFmtId="0" fontId="0" fillId="0" borderId="0" xfId="0" applyFont="1" applyAlignment="1">
      <alignment wrapText="1"/>
    </xf>
    <xf numFmtId="0" fontId="0" fillId="0" borderId="0" xfId="0" applyFont="1" applyAlignment="1">
      <alignment horizontal="left"/>
    </xf>
    <xf numFmtId="164" fontId="0" fillId="0" borderId="0" xfId="0" applyNumberFormat="1" applyAlignment="1">
      <alignment/>
    </xf>
    <xf numFmtId="0" fontId="14" fillId="0" borderId="0" xfId="76" applyFont="1">
      <alignment/>
      <protection/>
    </xf>
    <xf numFmtId="165" fontId="14" fillId="0" borderId="0" xfId="76" applyNumberFormat="1" applyFont="1">
      <alignment/>
      <protection/>
    </xf>
    <xf numFmtId="4" fontId="14" fillId="0" borderId="0" xfId="76" applyNumberFormat="1" applyFont="1">
      <alignment/>
      <protection/>
    </xf>
    <xf numFmtId="0" fontId="15" fillId="0" borderId="0" xfId="76" applyFont="1" applyBorder="1">
      <alignment/>
      <protection/>
    </xf>
    <xf numFmtId="49" fontId="16" fillId="0" borderId="0" xfId="76" applyNumberFormat="1" applyFont="1" applyBorder="1" applyAlignment="1">
      <alignment horizontal="right" vertical="center"/>
      <protection/>
    </xf>
    <xf numFmtId="0" fontId="17" fillId="0" borderId="0" xfId="76" applyNumberFormat="1" applyFont="1" applyFill="1" applyBorder="1" applyAlignment="1">
      <alignment vertical="center"/>
      <protection/>
    </xf>
    <xf numFmtId="4" fontId="15" fillId="0" borderId="0" xfId="76" applyNumberFormat="1" applyFont="1" applyAlignment="1">
      <alignment horizontal="right" vertical="center"/>
      <protection/>
    </xf>
    <xf numFmtId="14" fontId="16" fillId="0" borderId="0" xfId="76" applyNumberFormat="1" applyFont="1" applyAlignment="1">
      <alignment horizontal="center" vertical="center"/>
      <protection/>
    </xf>
    <xf numFmtId="4" fontId="15" fillId="0" borderId="0" xfId="76" applyNumberFormat="1" applyFont="1">
      <alignment/>
      <protection/>
    </xf>
    <xf numFmtId="49" fontId="15" fillId="0" borderId="0" xfId="76" applyNumberFormat="1" applyFont="1" applyBorder="1" applyAlignment="1">
      <alignment horizontal="right" vertical="center"/>
      <protection/>
    </xf>
    <xf numFmtId="0" fontId="15" fillId="0" borderId="0" xfId="76" applyNumberFormat="1" applyFont="1" applyBorder="1" applyAlignment="1">
      <alignment vertical="center"/>
      <protection/>
    </xf>
    <xf numFmtId="14" fontId="18" fillId="0" borderId="0" xfId="76" applyNumberFormat="1" applyFont="1" applyAlignment="1">
      <alignment horizontal="center" vertical="center"/>
      <protection/>
    </xf>
    <xf numFmtId="0" fontId="15" fillId="0" borderId="0" xfId="76" applyNumberFormat="1" applyFont="1" applyFill="1" applyBorder="1" applyAlignment="1">
      <alignment horizontal="left" vertical="center"/>
      <protection/>
    </xf>
    <xf numFmtId="165" fontId="15" fillId="0" borderId="0" xfId="76" applyNumberFormat="1" applyFont="1">
      <alignment/>
      <protection/>
    </xf>
    <xf numFmtId="49" fontId="15" fillId="0" borderId="0" xfId="76" applyNumberFormat="1" applyFont="1" applyBorder="1" applyAlignment="1">
      <alignment vertical="center"/>
      <protection/>
    </xf>
    <xf numFmtId="0" fontId="15" fillId="0" borderId="0" xfId="76" applyFont="1">
      <alignment/>
      <protection/>
    </xf>
    <xf numFmtId="49" fontId="17" fillId="0" borderId="0" xfId="76" applyNumberFormat="1" applyFont="1" applyBorder="1" applyAlignment="1">
      <alignment vertical="center"/>
      <protection/>
    </xf>
    <xf numFmtId="49" fontId="16" fillId="0" borderId="8" xfId="76" applyNumberFormat="1" applyFont="1" applyBorder="1" applyAlignment="1">
      <alignment/>
      <protection/>
    </xf>
    <xf numFmtId="49" fontId="16" fillId="0" borderId="8" xfId="76" applyNumberFormat="1" applyFont="1" applyBorder="1">
      <alignment/>
      <protection/>
    </xf>
    <xf numFmtId="0" fontId="20" fillId="0" borderId="9" xfId="76" applyNumberFormat="1" applyFont="1" applyFill="1" applyBorder="1" applyAlignment="1">
      <alignment horizontal="center" wrapText="1"/>
      <protection/>
    </xf>
    <xf numFmtId="49" fontId="20" fillId="0" borderId="10" xfId="76" applyNumberFormat="1" applyFont="1" applyBorder="1" applyAlignment="1">
      <alignment horizontal="center" vertical="center"/>
      <protection/>
    </xf>
    <xf numFmtId="49" fontId="20" fillId="0" borderId="11" xfId="76" applyNumberFormat="1" applyFont="1" applyBorder="1" applyAlignment="1">
      <alignment horizontal="center" vertical="center"/>
      <protection/>
    </xf>
    <xf numFmtId="4" fontId="20" fillId="0" borderId="12" xfId="76" applyNumberFormat="1" applyFont="1" applyBorder="1" applyAlignment="1">
      <alignment horizontal="center" vertical="center" wrapText="1"/>
      <protection/>
    </xf>
    <xf numFmtId="165" fontId="20" fillId="0" borderId="12" xfId="76" applyNumberFormat="1" applyFont="1" applyBorder="1" applyAlignment="1">
      <alignment horizontal="center" vertical="center" wrapText="1"/>
      <protection/>
    </xf>
    <xf numFmtId="4" fontId="20" fillId="39" borderId="13" xfId="76" applyNumberFormat="1" applyFont="1" applyFill="1" applyBorder="1" applyAlignment="1">
      <alignment horizontal="center" vertical="center"/>
      <protection/>
    </xf>
    <xf numFmtId="0" fontId="22" fillId="0" borderId="0" xfId="76" applyFont="1" applyAlignment="1">
      <alignment vertical="center"/>
      <protection/>
    </xf>
    <xf numFmtId="49" fontId="19" fillId="39" borderId="14" xfId="76" applyNumberFormat="1" applyFont="1" applyFill="1" applyBorder="1" applyAlignment="1">
      <alignment horizontal="center"/>
      <protection/>
    </xf>
    <xf numFmtId="49" fontId="19" fillId="39" borderId="15" xfId="76" applyNumberFormat="1" applyFont="1" applyFill="1" applyBorder="1">
      <alignment/>
      <protection/>
    </xf>
    <xf numFmtId="49" fontId="20" fillId="0" borderId="16" xfId="76" applyNumberFormat="1" applyFont="1" applyBorder="1" applyAlignment="1">
      <alignment horizontal="left"/>
      <protection/>
    </xf>
    <xf numFmtId="49" fontId="20" fillId="0" borderId="16" xfId="76" applyNumberFormat="1" applyFont="1" applyBorder="1" applyAlignment="1">
      <alignment horizontal="center" vertical="center"/>
      <protection/>
    </xf>
    <xf numFmtId="165" fontId="20" fillId="0" borderId="15" xfId="76" applyNumberFormat="1" applyFont="1" applyBorder="1" applyAlignment="1">
      <alignment horizontal="center" vertical="center"/>
      <protection/>
    </xf>
    <xf numFmtId="4" fontId="20" fillId="0" borderId="17" xfId="76" applyNumberFormat="1" applyFont="1" applyBorder="1" applyAlignment="1">
      <alignment horizontal="center" vertical="center"/>
      <protection/>
    </xf>
    <xf numFmtId="49" fontId="20" fillId="0" borderId="18" xfId="76" applyNumberFormat="1" applyFont="1" applyFill="1" applyBorder="1" applyAlignment="1">
      <alignment horizontal="center"/>
      <protection/>
    </xf>
    <xf numFmtId="49" fontId="20" fillId="0" borderId="0" xfId="76" applyNumberFormat="1" applyFont="1" applyFill="1" applyBorder="1">
      <alignment/>
      <protection/>
    </xf>
    <xf numFmtId="49" fontId="20" fillId="0" borderId="19" xfId="76" applyNumberFormat="1" applyFont="1" applyBorder="1" applyAlignment="1">
      <alignment horizontal="left"/>
      <protection/>
    </xf>
    <xf numFmtId="49" fontId="20" fillId="0" borderId="20" xfId="76" applyNumberFormat="1" applyFont="1" applyFill="1" applyBorder="1" applyAlignment="1">
      <alignment horizontal="center" vertical="center"/>
      <protection/>
    </xf>
    <xf numFmtId="165" fontId="20" fillId="0" borderId="21" xfId="76" applyNumberFormat="1" applyFont="1" applyFill="1" applyBorder="1" applyAlignment="1">
      <alignment horizontal="center" vertical="center"/>
      <protection/>
    </xf>
    <xf numFmtId="4" fontId="20" fillId="0" borderId="22" xfId="76" applyNumberFormat="1" applyFont="1" applyFill="1" applyBorder="1" applyAlignment="1">
      <alignment horizontal="center" vertical="center"/>
      <protection/>
    </xf>
    <xf numFmtId="0" fontId="14" fillId="0" borderId="0" xfId="76" applyFont="1" applyFill="1">
      <alignment/>
      <protection/>
    </xf>
    <xf numFmtId="49" fontId="23" fillId="0" borderId="18" xfId="76" applyNumberFormat="1" applyFont="1" applyBorder="1" applyAlignment="1">
      <alignment horizontal="center"/>
      <protection/>
    </xf>
    <xf numFmtId="0" fontId="24" fillId="0" borderId="0" xfId="76" applyFont="1" applyBorder="1">
      <alignment/>
      <protection/>
    </xf>
    <xf numFmtId="49" fontId="25" fillId="0" borderId="23" xfId="76" applyNumberFormat="1" applyFont="1" applyFill="1" applyBorder="1">
      <alignment/>
      <protection/>
    </xf>
    <xf numFmtId="4" fontId="25" fillId="0" borderId="23" xfId="76" applyNumberFormat="1" applyFont="1" applyFill="1" applyBorder="1" applyAlignment="1">
      <alignment horizontal="right"/>
      <protection/>
    </xf>
    <xf numFmtId="165" fontId="25" fillId="0" borderId="23" xfId="76" applyNumberFormat="1" applyFont="1" applyFill="1" applyBorder="1" applyAlignment="1">
      <alignment horizontal="right"/>
      <protection/>
    </xf>
    <xf numFmtId="4" fontId="25" fillId="39" borderId="24" xfId="78" applyNumberFormat="1" applyFont="1" applyFill="1" applyBorder="1">
      <alignment/>
      <protection/>
    </xf>
    <xf numFmtId="49" fontId="25" fillId="0" borderId="18" xfId="76" applyNumberFormat="1" applyFont="1" applyBorder="1">
      <alignment/>
      <protection/>
    </xf>
    <xf numFmtId="0" fontId="26" fillId="0" borderId="0" xfId="76" applyFont="1" applyBorder="1">
      <alignment/>
      <protection/>
    </xf>
    <xf numFmtId="49" fontId="25" fillId="0" borderId="25" xfId="76" applyNumberFormat="1" applyFont="1" applyFill="1" applyBorder="1" applyAlignment="1">
      <alignment/>
      <protection/>
    </xf>
    <xf numFmtId="4" fontId="25" fillId="0" borderId="25" xfId="76" applyNumberFormat="1" applyFont="1" applyFill="1" applyBorder="1" applyAlignment="1">
      <alignment horizontal="right"/>
      <protection/>
    </xf>
    <xf numFmtId="4" fontId="25" fillId="39" borderId="26" xfId="78" applyNumberFormat="1" applyFont="1" applyFill="1" applyBorder="1">
      <alignment/>
      <protection/>
    </xf>
    <xf numFmtId="0" fontId="23" fillId="0" borderId="0" xfId="76" applyFont="1" applyBorder="1">
      <alignment/>
      <protection/>
    </xf>
    <xf numFmtId="49" fontId="20" fillId="40" borderId="20" xfId="76" applyNumberFormat="1" applyFont="1" applyFill="1" applyBorder="1" applyAlignment="1">
      <alignment horizontal="right"/>
      <protection/>
    </xf>
    <xf numFmtId="4" fontId="20" fillId="40" borderId="21" xfId="76" applyNumberFormat="1" applyFont="1" applyFill="1" applyBorder="1" applyAlignment="1">
      <alignment horizontal="right"/>
      <protection/>
    </xf>
    <xf numFmtId="165" fontId="20" fillId="40" borderId="21" xfId="76" applyNumberFormat="1" applyFont="1" applyFill="1" applyBorder="1" applyAlignment="1">
      <alignment horizontal="right"/>
      <protection/>
    </xf>
    <xf numFmtId="4" fontId="20" fillId="40" borderId="22" xfId="76" applyNumberFormat="1" applyFont="1" applyFill="1" applyBorder="1" applyAlignment="1">
      <alignment horizontal="right"/>
      <protection/>
    </xf>
    <xf numFmtId="49" fontId="20" fillId="0" borderId="27" xfId="76" applyNumberFormat="1" applyFont="1" applyFill="1" applyBorder="1" applyAlignment="1">
      <alignment horizontal="left"/>
      <protection/>
    </xf>
    <xf numFmtId="4" fontId="25" fillId="0" borderId="20" xfId="76" applyNumberFormat="1" applyFont="1" applyFill="1" applyBorder="1" applyAlignment="1">
      <alignment horizontal="right"/>
      <protection/>
    </xf>
    <xf numFmtId="165" fontId="25" fillId="0" borderId="21" xfId="76" applyNumberFormat="1" applyFont="1" applyFill="1" applyBorder="1" applyAlignment="1">
      <alignment horizontal="right"/>
      <protection/>
    </xf>
    <xf numFmtId="4" fontId="20" fillId="0" borderId="22" xfId="76" applyNumberFormat="1" applyFont="1" applyFill="1" applyBorder="1" applyAlignment="1">
      <alignment horizontal="left"/>
      <protection/>
    </xf>
    <xf numFmtId="0" fontId="24" fillId="0" borderId="0" xfId="76" applyFont="1" applyFill="1" applyBorder="1">
      <alignment/>
      <protection/>
    </xf>
    <xf numFmtId="0" fontId="25" fillId="41" borderId="0" xfId="76" applyFont="1" applyFill="1" applyBorder="1">
      <alignment/>
      <protection/>
    </xf>
    <xf numFmtId="0" fontId="27" fillId="0" borderId="0" xfId="76" applyNumberFormat="1" applyFont="1" applyFill="1" applyBorder="1">
      <alignment/>
      <protection/>
    </xf>
    <xf numFmtId="0" fontId="25" fillId="0" borderId="0" xfId="76" applyNumberFormat="1" applyFont="1" applyFill="1" applyBorder="1">
      <alignment/>
      <protection/>
    </xf>
    <xf numFmtId="49" fontId="25" fillId="0" borderId="28" xfId="76" applyNumberFormat="1" applyFont="1" applyFill="1" applyBorder="1" applyAlignment="1">
      <alignment wrapText="1"/>
      <protection/>
    </xf>
    <xf numFmtId="4" fontId="25" fillId="0" borderId="28" xfId="76" applyNumberFormat="1" applyFont="1" applyFill="1" applyBorder="1" applyAlignment="1">
      <alignment horizontal="right"/>
      <protection/>
    </xf>
    <xf numFmtId="165" fontId="25" fillId="0" borderId="28" xfId="76" applyNumberFormat="1" applyFont="1" applyFill="1" applyBorder="1" applyAlignment="1">
      <alignment horizontal="right"/>
      <protection/>
    </xf>
    <xf numFmtId="4" fontId="25" fillId="39" borderId="29" xfId="78" applyNumberFormat="1" applyFont="1" applyFill="1" applyBorder="1">
      <alignment/>
      <protection/>
    </xf>
    <xf numFmtId="4" fontId="20" fillId="40" borderId="21" xfId="76" applyNumberFormat="1" applyFont="1" applyFill="1" applyBorder="1">
      <alignment/>
      <protection/>
    </xf>
    <xf numFmtId="165" fontId="20" fillId="40" borderId="21" xfId="76" applyNumberFormat="1" applyFont="1" applyFill="1" applyBorder="1">
      <alignment/>
      <protection/>
    </xf>
    <xf numFmtId="49" fontId="25" fillId="0" borderId="25" xfId="76" applyNumberFormat="1" applyFont="1" applyFill="1" applyBorder="1" applyAlignment="1">
      <alignment horizontal="left"/>
      <protection/>
    </xf>
    <xf numFmtId="4" fontId="25" fillId="0" borderId="25" xfId="76" applyNumberFormat="1" applyFont="1" applyFill="1" applyBorder="1">
      <alignment/>
      <protection/>
    </xf>
    <xf numFmtId="165" fontId="25" fillId="0" borderId="25" xfId="76" applyNumberFormat="1" applyFont="1" applyFill="1" applyBorder="1">
      <alignment/>
      <protection/>
    </xf>
    <xf numFmtId="4" fontId="25" fillId="0" borderId="0" xfId="76" applyNumberFormat="1" applyFont="1">
      <alignment/>
      <protection/>
    </xf>
    <xf numFmtId="0" fontId="25" fillId="0" borderId="0" xfId="76" applyNumberFormat="1" applyFont="1" applyFill="1" applyBorder="1" applyAlignment="1">
      <alignment horizontal="right"/>
      <protection/>
    </xf>
    <xf numFmtId="4" fontId="25" fillId="39" borderId="30" xfId="78" applyNumberFormat="1" applyFont="1" applyFill="1" applyBorder="1">
      <alignment/>
      <protection/>
    </xf>
    <xf numFmtId="0" fontId="25" fillId="0" borderId="0" xfId="76" applyFont="1" applyFill="1" applyBorder="1">
      <alignment/>
      <protection/>
    </xf>
    <xf numFmtId="0" fontId="25" fillId="0" borderId="0" xfId="76" applyFont="1" applyBorder="1">
      <alignment/>
      <protection/>
    </xf>
    <xf numFmtId="49" fontId="23" fillId="0" borderId="18" xfId="79" applyNumberFormat="1" applyFont="1" applyBorder="1" applyAlignment="1">
      <alignment horizontal="left"/>
      <protection/>
    </xf>
    <xf numFmtId="49" fontId="25" fillId="0" borderId="31" xfId="79" applyNumberFormat="1" applyFont="1" applyBorder="1">
      <alignment/>
      <protection/>
    </xf>
    <xf numFmtId="49" fontId="20" fillId="0" borderId="0" xfId="79" applyNumberFormat="1" applyFont="1" applyFill="1" applyBorder="1" applyAlignment="1">
      <alignment horizontal="left"/>
      <protection/>
    </xf>
    <xf numFmtId="4" fontId="20" fillId="0" borderId="0" xfId="79" applyNumberFormat="1" applyFont="1" applyFill="1" applyBorder="1" applyAlignment="1">
      <alignment/>
      <protection/>
    </xf>
    <xf numFmtId="4" fontId="24" fillId="0" borderId="32" xfId="79" applyNumberFormat="1" applyFont="1" applyBorder="1" applyAlignment="1">
      <alignment horizontal="right"/>
      <protection/>
    </xf>
    <xf numFmtId="0" fontId="14" fillId="0" borderId="0" xfId="79" applyFont="1">
      <alignment/>
      <protection/>
    </xf>
    <xf numFmtId="0" fontId="0" fillId="0" borderId="0" xfId="80" applyFont="1" applyBorder="1">
      <alignment/>
      <protection/>
    </xf>
    <xf numFmtId="0" fontId="0" fillId="0" borderId="25" xfId="80" applyFont="1" applyBorder="1">
      <alignment/>
      <protection/>
    </xf>
    <xf numFmtId="9" fontId="0" fillId="0" borderId="25" xfId="80" applyNumberFormat="1" applyFont="1" applyBorder="1">
      <alignment/>
      <protection/>
    </xf>
    <xf numFmtId="4" fontId="25" fillId="39" borderId="30" xfId="80" applyNumberFormat="1" applyFont="1" applyFill="1" applyBorder="1" applyAlignment="1">
      <alignment horizontal="right"/>
      <protection/>
    </xf>
    <xf numFmtId="49" fontId="25" fillId="0" borderId="0" xfId="79" applyNumberFormat="1" applyFont="1" applyFill="1" applyBorder="1" applyAlignment="1">
      <alignment horizontal="right"/>
      <protection/>
    </xf>
    <xf numFmtId="0" fontId="25" fillId="0" borderId="25" xfId="79" applyFont="1" applyBorder="1" applyAlignment="1">
      <alignment/>
      <protection/>
    </xf>
    <xf numFmtId="9" fontId="25" fillId="0" borderId="25" xfId="79" applyNumberFormat="1" applyFont="1" applyBorder="1" applyAlignment="1">
      <alignment/>
      <protection/>
    </xf>
    <xf numFmtId="4" fontId="25" fillId="39" borderId="30" xfId="79" applyNumberFormat="1" applyFont="1" applyFill="1" applyBorder="1" applyAlignment="1">
      <alignment horizontal="right"/>
      <protection/>
    </xf>
    <xf numFmtId="0" fontId="26" fillId="0" borderId="31" xfId="76" applyFont="1" applyBorder="1">
      <alignment/>
      <protection/>
    </xf>
    <xf numFmtId="4" fontId="25" fillId="0" borderId="33" xfId="79" applyNumberFormat="1" applyFont="1" applyFill="1" applyBorder="1">
      <alignment/>
      <protection/>
    </xf>
    <xf numFmtId="9" fontId="25" fillId="0" borderId="33" xfId="79" applyNumberFormat="1" applyFont="1" applyFill="1" applyBorder="1">
      <alignment/>
      <protection/>
    </xf>
    <xf numFmtId="4" fontId="25" fillId="39" borderId="26" xfId="79" applyNumberFormat="1" applyFont="1" applyFill="1" applyBorder="1" applyAlignment="1">
      <alignment horizontal="right"/>
      <protection/>
    </xf>
    <xf numFmtId="0" fontId="23" fillId="0" borderId="34" xfId="76" applyFont="1" applyBorder="1">
      <alignment/>
      <protection/>
    </xf>
    <xf numFmtId="49" fontId="20" fillId="40" borderId="20" xfId="79" applyNumberFormat="1" applyFont="1" applyFill="1" applyBorder="1" applyAlignment="1">
      <alignment horizontal="right"/>
      <protection/>
    </xf>
    <xf numFmtId="4" fontId="20" fillId="40" borderId="21" xfId="79" applyNumberFormat="1" applyFont="1" applyFill="1" applyBorder="1">
      <alignment/>
      <protection/>
    </xf>
    <xf numFmtId="4" fontId="20" fillId="40" borderId="22" xfId="79" applyNumberFormat="1" applyFont="1" applyFill="1" applyBorder="1" applyAlignment="1">
      <alignment horizontal="right"/>
      <protection/>
    </xf>
    <xf numFmtId="0" fontId="23" fillId="0" borderId="31" xfId="76" applyFont="1" applyBorder="1">
      <alignment/>
      <protection/>
    </xf>
    <xf numFmtId="0" fontId="13" fillId="0" borderId="0" xfId="80" applyFont="1" applyBorder="1">
      <alignment/>
      <protection/>
    </xf>
    <xf numFmtId="4" fontId="20" fillId="42" borderId="32" xfId="80" applyNumberFormat="1" applyFont="1" applyFill="1" applyBorder="1" applyAlignment="1">
      <alignment horizontal="right"/>
      <protection/>
    </xf>
    <xf numFmtId="49" fontId="23" fillId="0" borderId="10" xfId="79" applyNumberFormat="1" applyFont="1" applyBorder="1" applyAlignment="1">
      <alignment horizontal="left"/>
      <protection/>
    </xf>
    <xf numFmtId="49" fontId="23" fillId="0" borderId="35" xfId="76" applyNumberFormat="1" applyFont="1" applyFill="1" applyBorder="1" applyAlignment="1">
      <alignment horizontal="left"/>
      <protection/>
    </xf>
    <xf numFmtId="49" fontId="25" fillId="0" borderId="8" xfId="79" applyNumberFormat="1" applyFont="1" applyFill="1" applyBorder="1" applyAlignment="1">
      <alignment/>
      <protection/>
    </xf>
    <xf numFmtId="0" fontId="13" fillId="0" borderId="8" xfId="80" applyFont="1" applyBorder="1">
      <alignment/>
      <protection/>
    </xf>
    <xf numFmtId="4" fontId="20" fillId="42" borderId="36" xfId="79" applyNumberFormat="1" applyFont="1" applyFill="1" applyBorder="1" applyAlignment="1">
      <alignment horizontal="right"/>
      <protection/>
    </xf>
    <xf numFmtId="49" fontId="23" fillId="0" borderId="8" xfId="79" applyNumberFormat="1" applyFont="1" applyFill="1" applyBorder="1" applyAlignment="1">
      <alignment horizontal="left"/>
      <protection/>
    </xf>
    <xf numFmtId="49" fontId="23" fillId="0" borderId="8" xfId="76" applyNumberFormat="1" applyFont="1" applyFill="1" applyBorder="1" applyAlignment="1">
      <alignment horizontal="left"/>
      <protection/>
    </xf>
    <xf numFmtId="0" fontId="13" fillId="0" borderId="8" xfId="80" applyFont="1" applyFill="1" applyBorder="1">
      <alignment/>
      <protection/>
    </xf>
    <xf numFmtId="4" fontId="28" fillId="0" borderId="8" xfId="79" applyNumberFormat="1" applyFont="1" applyFill="1" applyBorder="1" applyAlignment="1">
      <alignment horizontal="right"/>
      <protection/>
    </xf>
    <xf numFmtId="49" fontId="20" fillId="0" borderId="37" xfId="76" applyNumberFormat="1" applyFont="1" applyBorder="1" applyAlignment="1">
      <alignment horizontal="center" vertical="center"/>
      <protection/>
    </xf>
    <xf numFmtId="49" fontId="20" fillId="0" borderId="12" xfId="76" applyNumberFormat="1" applyFont="1" applyBorder="1" applyAlignment="1">
      <alignment horizontal="center" vertical="center"/>
      <protection/>
    </xf>
    <xf numFmtId="4" fontId="20" fillId="0" borderId="13" xfId="76" applyNumberFormat="1" applyFont="1" applyBorder="1" applyAlignment="1">
      <alignment horizontal="center" vertical="center"/>
      <protection/>
    </xf>
    <xf numFmtId="49" fontId="25" fillId="0" borderId="16" xfId="76" applyNumberFormat="1" applyFont="1" applyBorder="1">
      <alignment/>
      <protection/>
    </xf>
    <xf numFmtId="1" fontId="14" fillId="0" borderId="0" xfId="76" applyNumberFormat="1" applyFont="1">
      <alignment/>
      <protection/>
    </xf>
    <xf numFmtId="49" fontId="23" fillId="0" borderId="18" xfId="76" applyNumberFormat="1" applyFont="1" applyBorder="1" applyAlignment="1">
      <alignment horizontal="left"/>
      <protection/>
    </xf>
    <xf numFmtId="49" fontId="25" fillId="0" borderId="38" xfId="76" applyNumberFormat="1" applyFont="1" applyBorder="1" applyAlignment="1">
      <alignment horizontal="left" wrapText="1"/>
      <protection/>
    </xf>
    <xf numFmtId="49" fontId="25" fillId="0" borderId="0" xfId="76" applyNumberFormat="1" applyFont="1" applyBorder="1" applyAlignment="1">
      <alignment/>
      <protection/>
    </xf>
    <xf numFmtId="49" fontId="25" fillId="0" borderId="23" xfId="76" applyNumberFormat="1" applyFont="1" applyFill="1" applyBorder="1" applyAlignment="1">
      <alignment/>
      <protection/>
    </xf>
    <xf numFmtId="4" fontId="25" fillId="0" borderId="23" xfId="76" applyNumberFormat="1" applyFont="1" applyFill="1" applyBorder="1" applyAlignment="1">
      <alignment/>
      <protection/>
    </xf>
    <xf numFmtId="165" fontId="25" fillId="0" borderId="23" xfId="76" applyNumberFormat="1" applyFont="1" applyFill="1" applyBorder="1" applyAlignment="1">
      <alignment/>
      <protection/>
    </xf>
    <xf numFmtId="0" fontId="14" fillId="0" borderId="0" xfId="76" applyFont="1" applyAlignment="1">
      <alignment/>
      <protection/>
    </xf>
    <xf numFmtId="0" fontId="25" fillId="0" borderId="0" xfId="76" applyFont="1" applyBorder="1" applyAlignment="1">
      <alignment/>
      <protection/>
    </xf>
    <xf numFmtId="0" fontId="25" fillId="0" borderId="0" xfId="76" applyFont="1" applyAlignment="1">
      <alignment/>
      <protection/>
    </xf>
    <xf numFmtId="4" fontId="20" fillId="40" borderId="21" xfId="76" applyNumberFormat="1" applyFont="1" applyFill="1" applyBorder="1" applyAlignment="1">
      <alignment/>
      <protection/>
    </xf>
    <xf numFmtId="165" fontId="23" fillId="40" borderId="21" xfId="76" applyNumberFormat="1" applyFont="1" applyFill="1" applyBorder="1" applyAlignment="1">
      <alignment/>
      <protection/>
    </xf>
    <xf numFmtId="49" fontId="23" fillId="0" borderId="18" xfId="79" applyNumberFormat="1" applyFont="1" applyBorder="1" applyAlignment="1">
      <alignment horizontal="center"/>
      <protection/>
    </xf>
    <xf numFmtId="49" fontId="25" fillId="0" borderId="39" xfId="79" applyNumberFormat="1" applyFont="1" applyFill="1" applyBorder="1" applyAlignment="1">
      <alignment/>
      <protection/>
    </xf>
    <xf numFmtId="4" fontId="20" fillId="0" borderId="40" xfId="79" applyNumberFormat="1" applyFont="1" applyFill="1" applyBorder="1" applyAlignment="1">
      <alignment/>
      <protection/>
    </xf>
    <xf numFmtId="4" fontId="20" fillId="0" borderId="41" xfId="79" applyNumberFormat="1" applyFont="1" applyFill="1" applyBorder="1" applyAlignment="1">
      <alignment/>
      <protection/>
    </xf>
    <xf numFmtId="4" fontId="25" fillId="0" borderId="42" xfId="79" applyNumberFormat="1" applyFont="1" applyFill="1" applyBorder="1" applyAlignment="1">
      <alignment horizontal="right"/>
      <protection/>
    </xf>
    <xf numFmtId="49" fontId="25" fillId="0" borderId="43" xfId="79" applyNumberFormat="1" applyFont="1" applyFill="1" applyBorder="1" applyAlignment="1">
      <alignment/>
      <protection/>
    </xf>
    <xf numFmtId="4" fontId="25" fillId="0" borderId="23" xfId="79" applyNumberFormat="1" applyFont="1" applyFill="1" applyBorder="1" applyAlignment="1">
      <alignment/>
      <protection/>
    </xf>
    <xf numFmtId="9" fontId="25" fillId="0" borderId="23" xfId="79" applyNumberFormat="1" applyFont="1" applyFill="1" applyBorder="1" applyAlignment="1">
      <alignment horizontal="right"/>
      <protection/>
    </xf>
    <xf numFmtId="4" fontId="25" fillId="39" borderId="44" xfId="79" applyNumberFormat="1" applyFont="1" applyFill="1" applyBorder="1" applyAlignment="1">
      <alignment horizontal="right"/>
      <protection/>
    </xf>
    <xf numFmtId="4" fontId="25" fillId="0" borderId="25" xfId="79" applyNumberFormat="1" applyFont="1" applyFill="1" applyBorder="1" applyAlignment="1">
      <alignment/>
      <protection/>
    </xf>
    <xf numFmtId="9" fontId="25" fillId="0" borderId="25" xfId="79" applyNumberFormat="1" applyFont="1" applyFill="1" applyBorder="1" applyAlignment="1">
      <alignment horizontal="right"/>
      <protection/>
    </xf>
    <xf numFmtId="49" fontId="25" fillId="0" borderId="0" xfId="76" applyNumberFormat="1" applyFont="1" applyFill="1" applyBorder="1" applyAlignment="1">
      <alignment horizontal="left"/>
      <protection/>
    </xf>
    <xf numFmtId="4" fontId="20" fillId="40" borderId="21" xfId="79" applyNumberFormat="1" applyFont="1" applyFill="1" applyBorder="1" applyAlignment="1">
      <alignment horizontal="right"/>
      <protection/>
    </xf>
    <xf numFmtId="49" fontId="23" fillId="0" borderId="31" xfId="76" applyNumberFormat="1" applyFont="1" applyFill="1" applyBorder="1" applyAlignment="1">
      <alignment horizontal="left"/>
      <protection/>
    </xf>
    <xf numFmtId="49" fontId="23" fillId="0" borderId="45" xfId="79" applyNumberFormat="1" applyFont="1" applyFill="1" applyBorder="1" applyAlignment="1">
      <alignment horizontal="left"/>
      <protection/>
    </xf>
    <xf numFmtId="0" fontId="14" fillId="0" borderId="0" xfId="79" applyFont="1" applyFill="1">
      <alignment/>
      <protection/>
    </xf>
    <xf numFmtId="4" fontId="25" fillId="0" borderId="20" xfId="76" applyNumberFormat="1" applyFont="1" applyFill="1" applyBorder="1" applyAlignment="1">
      <alignment/>
      <protection/>
    </xf>
    <xf numFmtId="165" fontId="25" fillId="0" borderId="21" xfId="76" applyNumberFormat="1" applyFont="1" applyFill="1" applyBorder="1" applyAlignment="1">
      <alignment/>
      <protection/>
    </xf>
    <xf numFmtId="4" fontId="26" fillId="0" borderId="22" xfId="76" applyNumberFormat="1" applyFont="1" applyBorder="1" applyAlignment="1">
      <alignment horizontal="center"/>
      <protection/>
    </xf>
    <xf numFmtId="4" fontId="25" fillId="0" borderId="25" xfId="76" applyNumberFormat="1" applyFont="1" applyFill="1" applyBorder="1" applyAlignment="1">
      <alignment/>
      <protection/>
    </xf>
    <xf numFmtId="165" fontId="25" fillId="0" borderId="25" xfId="76" applyNumberFormat="1" applyFont="1" applyFill="1" applyBorder="1" applyAlignment="1">
      <alignment/>
      <protection/>
    </xf>
    <xf numFmtId="49" fontId="25" fillId="0" borderId="46" xfId="76" applyNumberFormat="1" applyFont="1" applyFill="1" applyBorder="1" applyAlignment="1">
      <alignment horizontal="left"/>
      <protection/>
    </xf>
    <xf numFmtId="4" fontId="25" fillId="0" borderId="47" xfId="76" applyNumberFormat="1" applyFont="1" applyFill="1" applyBorder="1" applyAlignment="1">
      <alignment/>
      <protection/>
    </xf>
    <xf numFmtId="165" fontId="25" fillId="0" borderId="47" xfId="76" applyNumberFormat="1" applyFont="1" applyFill="1" applyBorder="1" applyAlignment="1">
      <alignment/>
      <protection/>
    </xf>
    <xf numFmtId="49" fontId="26" fillId="0" borderId="0" xfId="76" applyNumberFormat="1" applyFont="1" applyBorder="1" applyAlignment="1">
      <alignment/>
      <protection/>
    </xf>
    <xf numFmtId="49" fontId="23" fillId="0" borderId="0" xfId="76" applyNumberFormat="1" applyFont="1" applyBorder="1" applyAlignment="1">
      <alignment/>
      <protection/>
    </xf>
    <xf numFmtId="0" fontId="25" fillId="0" borderId="18" xfId="76" applyFont="1" applyBorder="1" applyAlignment="1">
      <alignment/>
      <protection/>
    </xf>
    <xf numFmtId="49" fontId="20" fillId="0" borderId="27" xfId="76" applyNumberFormat="1" applyFont="1" applyFill="1" applyBorder="1" applyAlignment="1">
      <alignment horizontal="left" wrapText="1"/>
      <protection/>
    </xf>
    <xf numFmtId="4" fontId="20" fillId="0" borderId="20" xfId="76" applyNumberFormat="1" applyFont="1" applyFill="1" applyBorder="1" applyAlignment="1">
      <alignment/>
      <protection/>
    </xf>
    <xf numFmtId="165" fontId="23" fillId="0" borderId="21" xfId="76" applyNumberFormat="1" applyFont="1" applyBorder="1" applyAlignment="1">
      <alignment/>
      <protection/>
    </xf>
    <xf numFmtId="4" fontId="25" fillId="0" borderId="22" xfId="76" applyNumberFormat="1" applyFont="1" applyBorder="1" applyAlignment="1">
      <alignment horizontal="center"/>
      <protection/>
    </xf>
    <xf numFmtId="49" fontId="25" fillId="0" borderId="23" xfId="76" applyNumberFormat="1" applyFont="1" applyFill="1" applyBorder="1" applyAlignment="1">
      <alignment horizontal="left"/>
      <protection/>
    </xf>
    <xf numFmtId="165" fontId="25" fillId="0" borderId="23" xfId="76" applyNumberFormat="1" applyFont="1" applyBorder="1" applyAlignment="1">
      <alignment/>
      <protection/>
    </xf>
    <xf numFmtId="0" fontId="25" fillId="0" borderId="34" xfId="76" applyFont="1" applyBorder="1" applyAlignment="1">
      <alignment/>
      <protection/>
    </xf>
    <xf numFmtId="49" fontId="25" fillId="0" borderId="0" xfId="76" applyNumberFormat="1" applyFont="1" applyBorder="1" applyAlignment="1">
      <alignment wrapText="1"/>
      <protection/>
    </xf>
    <xf numFmtId="0" fontId="25" fillId="0" borderId="48" xfId="76" applyFont="1" applyBorder="1">
      <alignment/>
      <protection/>
    </xf>
    <xf numFmtId="165" fontId="25" fillId="0" borderId="0" xfId="76" applyNumberFormat="1" applyFont="1" applyBorder="1">
      <alignment/>
      <protection/>
    </xf>
    <xf numFmtId="49" fontId="25" fillId="0" borderId="38" xfId="81" applyNumberFormat="1" applyFont="1" applyFill="1" applyBorder="1" applyAlignment="1">
      <alignment/>
      <protection/>
    </xf>
    <xf numFmtId="49" fontId="20" fillId="0" borderId="27" xfId="76" applyNumberFormat="1" applyFont="1" applyFill="1" applyBorder="1" applyAlignment="1">
      <alignment/>
      <protection/>
    </xf>
    <xf numFmtId="166" fontId="23" fillId="0" borderId="49" xfId="79" applyNumberFormat="1" applyFont="1" applyFill="1" applyBorder="1">
      <alignment/>
      <protection/>
    </xf>
    <xf numFmtId="4" fontId="25" fillId="39" borderId="44" xfId="76" applyNumberFormat="1" applyFont="1" applyFill="1" applyBorder="1" applyAlignment="1">
      <alignment horizontal="right"/>
      <protection/>
    </xf>
    <xf numFmtId="4" fontId="25" fillId="0" borderId="46" xfId="76" applyNumberFormat="1" applyFont="1" applyFill="1" applyBorder="1" applyAlignment="1">
      <alignment/>
      <protection/>
    </xf>
    <xf numFmtId="165" fontId="23" fillId="0" borderId="46" xfId="76" applyNumberFormat="1" applyFont="1" applyBorder="1" applyAlignment="1">
      <alignment/>
      <protection/>
    </xf>
    <xf numFmtId="4" fontId="25" fillId="39" borderId="50" xfId="76" applyNumberFormat="1" applyFont="1" applyFill="1" applyBorder="1" applyAlignment="1">
      <alignment horizontal="right"/>
      <protection/>
    </xf>
    <xf numFmtId="4" fontId="20" fillId="0" borderId="22" xfId="76" applyNumberFormat="1" applyFont="1" applyBorder="1" applyAlignment="1">
      <alignment horizontal="right"/>
      <protection/>
    </xf>
    <xf numFmtId="3" fontId="23" fillId="0" borderId="49" xfId="79" applyNumberFormat="1" applyFont="1" applyFill="1" applyBorder="1" applyAlignment="1">
      <alignment horizontal="left"/>
      <protection/>
    </xf>
    <xf numFmtId="4" fontId="25" fillId="39" borderId="30" xfId="76" applyNumberFormat="1" applyFont="1" applyFill="1" applyBorder="1" applyAlignment="1">
      <alignment horizontal="right"/>
      <protection/>
    </xf>
    <xf numFmtId="49" fontId="25" fillId="0" borderId="0" xfId="76" applyNumberFormat="1" applyFont="1" applyBorder="1" applyAlignment="1">
      <alignment horizontal="left" vertical="top" wrapText="1"/>
      <protection/>
    </xf>
    <xf numFmtId="165" fontId="20" fillId="0" borderId="46" xfId="76" applyNumberFormat="1" applyFont="1" applyFill="1" applyBorder="1" applyAlignment="1">
      <alignment/>
      <protection/>
    </xf>
    <xf numFmtId="165" fontId="20" fillId="40" borderId="21" xfId="76" applyNumberFormat="1" applyFont="1" applyFill="1" applyBorder="1" applyAlignment="1">
      <alignment/>
      <protection/>
    </xf>
    <xf numFmtId="49" fontId="24" fillId="0" borderId="51" xfId="76" applyNumberFormat="1" applyFont="1" applyBorder="1" applyAlignment="1">
      <alignment/>
      <protection/>
    </xf>
    <xf numFmtId="4" fontId="20" fillId="0" borderId="21" xfId="76" applyNumberFormat="1" applyFont="1" applyFill="1" applyBorder="1" applyAlignment="1">
      <alignment/>
      <protection/>
    </xf>
    <xf numFmtId="165" fontId="20" fillId="0" borderId="21" xfId="76" applyNumberFormat="1" applyFont="1" applyFill="1" applyBorder="1" applyAlignment="1">
      <alignment/>
      <protection/>
    </xf>
    <xf numFmtId="4" fontId="20" fillId="0" borderId="22" xfId="76" applyNumberFormat="1" applyFont="1" applyFill="1" applyBorder="1" applyAlignment="1">
      <alignment horizontal="right"/>
      <protection/>
    </xf>
    <xf numFmtId="49" fontId="25" fillId="0" borderId="52" xfId="76" applyNumberFormat="1" applyFont="1" applyFill="1" applyBorder="1" applyAlignment="1">
      <alignment/>
      <protection/>
    </xf>
    <xf numFmtId="49" fontId="25" fillId="0" borderId="0" xfId="76" applyNumberFormat="1" applyFont="1" applyFill="1" applyBorder="1" applyAlignment="1">
      <alignment/>
      <protection/>
    </xf>
    <xf numFmtId="1" fontId="24" fillId="0" borderId="32" xfId="79" applyNumberFormat="1" applyFont="1" applyBorder="1" applyAlignment="1">
      <alignment horizontal="right"/>
      <protection/>
    </xf>
    <xf numFmtId="10" fontId="0" fillId="0" borderId="25" xfId="80" applyNumberFormat="1" applyFont="1" applyBorder="1">
      <alignment/>
      <protection/>
    </xf>
    <xf numFmtId="49" fontId="26" fillId="0" borderId="31" xfId="76" applyNumberFormat="1" applyFont="1" applyBorder="1" applyAlignment="1">
      <alignment horizontal="left" vertical="top" wrapText="1"/>
      <protection/>
    </xf>
    <xf numFmtId="49" fontId="24" fillId="0" borderId="0" xfId="76" applyNumberFormat="1" applyFont="1" applyBorder="1" applyAlignment="1">
      <alignment/>
      <protection/>
    </xf>
    <xf numFmtId="49" fontId="23" fillId="0" borderId="31" xfId="76" applyNumberFormat="1" applyFont="1" applyBorder="1" applyAlignment="1">
      <alignment horizontal="left" vertical="top" wrapText="1"/>
      <protection/>
    </xf>
    <xf numFmtId="49" fontId="23" fillId="0" borderId="35" xfId="76" applyNumberFormat="1" applyFont="1" applyBorder="1" applyAlignment="1">
      <alignment horizontal="left" vertical="top" wrapText="1"/>
      <protection/>
    </xf>
    <xf numFmtId="49" fontId="23" fillId="0" borderId="8" xfId="79" applyNumberFormat="1" applyFont="1" applyFill="1" applyBorder="1">
      <alignment/>
      <protection/>
    </xf>
    <xf numFmtId="49" fontId="25" fillId="0" borderId="8" xfId="79" applyNumberFormat="1" applyFont="1" applyFill="1" applyBorder="1">
      <alignment/>
      <protection/>
    </xf>
    <xf numFmtId="0" fontId="13" fillId="0" borderId="8" xfId="81" applyFont="1" applyFill="1" applyBorder="1">
      <alignment/>
      <protection/>
    </xf>
    <xf numFmtId="49" fontId="20" fillId="0" borderId="37" xfId="79" applyNumberFormat="1" applyFont="1" applyFill="1" applyBorder="1" applyAlignment="1">
      <alignment horizontal="center" vertical="center"/>
      <protection/>
    </xf>
    <xf numFmtId="49" fontId="20" fillId="0" borderId="12" xfId="79" applyNumberFormat="1" applyFont="1" applyFill="1" applyBorder="1" applyAlignment="1">
      <alignment horizontal="center" vertical="center"/>
      <protection/>
    </xf>
    <xf numFmtId="4" fontId="20" fillId="0" borderId="11" xfId="79" applyNumberFormat="1" applyFont="1" applyFill="1" applyBorder="1" applyAlignment="1">
      <alignment horizontal="center" vertical="center"/>
      <protection/>
    </xf>
    <xf numFmtId="167" fontId="20" fillId="0" borderId="53" xfId="79" applyNumberFormat="1" applyFont="1" applyFill="1" applyBorder="1" applyAlignment="1">
      <alignment horizontal="center" vertical="center" wrapText="1"/>
      <protection/>
    </xf>
    <xf numFmtId="4" fontId="20" fillId="0" borderId="54" xfId="79" applyNumberFormat="1" applyFont="1" applyFill="1" applyBorder="1" applyAlignment="1">
      <alignment horizontal="center" vertical="center"/>
      <protection/>
    </xf>
    <xf numFmtId="49" fontId="19" fillId="39" borderId="14" xfId="81" applyNumberFormat="1" applyFont="1" applyFill="1" applyBorder="1" applyAlignment="1">
      <alignment horizontal="center"/>
      <protection/>
    </xf>
    <xf numFmtId="49" fontId="19" fillId="39" borderId="15" xfId="81" applyNumberFormat="1" applyFont="1" applyFill="1" applyBorder="1">
      <alignment/>
      <protection/>
    </xf>
    <xf numFmtId="49" fontId="25" fillId="0" borderId="16" xfId="81" applyNumberFormat="1" applyFont="1" applyBorder="1">
      <alignment/>
      <protection/>
    </xf>
    <xf numFmtId="49" fontId="23" fillId="0" borderId="18" xfId="81" applyNumberFormat="1" applyFont="1" applyBorder="1" applyAlignment="1">
      <alignment horizontal="left"/>
      <protection/>
    </xf>
    <xf numFmtId="49" fontId="25" fillId="0" borderId="38" xfId="81" applyNumberFormat="1" applyFont="1" applyFill="1" applyBorder="1" applyAlignment="1">
      <alignment wrapText="1"/>
      <protection/>
    </xf>
    <xf numFmtId="49" fontId="24" fillId="0" borderId="39" xfId="81" applyNumberFormat="1" applyFont="1" applyFill="1" applyBorder="1" applyAlignment="1">
      <alignment/>
      <protection/>
    </xf>
    <xf numFmtId="4" fontId="25" fillId="0" borderId="39" xfId="81" applyNumberFormat="1" applyFont="1" applyFill="1" applyBorder="1" applyAlignment="1">
      <alignment/>
      <protection/>
    </xf>
    <xf numFmtId="1" fontId="26" fillId="0" borderId="55" xfId="81" applyNumberFormat="1" applyFont="1" applyBorder="1" applyAlignment="1">
      <alignment horizontal="center"/>
      <protection/>
    </xf>
    <xf numFmtId="166" fontId="23" fillId="0" borderId="49" xfId="79" applyNumberFormat="1" applyFont="1" applyFill="1" applyBorder="1" applyAlignment="1">
      <alignment horizontal="left"/>
      <protection/>
    </xf>
    <xf numFmtId="49" fontId="25" fillId="0" borderId="25" xfId="81" applyNumberFormat="1" applyFont="1" applyFill="1" applyBorder="1" applyAlignment="1">
      <alignment horizontal="left"/>
      <protection/>
    </xf>
    <xf numFmtId="4" fontId="25" fillId="0" borderId="25" xfId="81" applyNumberFormat="1" applyFont="1" applyFill="1" applyBorder="1" applyAlignment="1">
      <alignment/>
      <protection/>
    </xf>
    <xf numFmtId="168" fontId="25" fillId="0" borderId="25" xfId="81" applyNumberFormat="1" applyFont="1" applyFill="1" applyBorder="1" applyAlignment="1">
      <alignment/>
      <protection/>
    </xf>
    <xf numFmtId="4" fontId="25" fillId="39" borderId="30" xfId="81" applyNumberFormat="1" applyFont="1" applyFill="1" applyBorder="1" applyAlignment="1">
      <alignment horizontal="right"/>
      <protection/>
    </xf>
    <xf numFmtId="0" fontId="29" fillId="0" borderId="0" xfId="82" applyFont="1">
      <alignment/>
      <protection/>
    </xf>
    <xf numFmtId="49" fontId="25" fillId="0" borderId="38" xfId="81" applyNumberFormat="1" applyFont="1" applyFill="1" applyBorder="1" applyAlignment="1">
      <alignment vertical="top" wrapText="1"/>
      <protection/>
    </xf>
    <xf numFmtId="49" fontId="25" fillId="0" borderId="46" xfId="81" applyNumberFormat="1" applyFont="1" applyFill="1" applyBorder="1" applyAlignment="1">
      <alignment horizontal="left" vertical="center"/>
      <protection/>
    </xf>
    <xf numFmtId="4" fontId="25" fillId="0" borderId="46" xfId="81" applyNumberFormat="1" applyFont="1" applyFill="1" applyBorder="1" applyAlignment="1">
      <alignment horizontal="right" vertical="center"/>
      <protection/>
    </xf>
    <xf numFmtId="4" fontId="23" fillId="0" borderId="46" xfId="81" applyNumberFormat="1" applyFont="1" applyBorder="1" applyAlignment="1">
      <alignment/>
      <protection/>
    </xf>
    <xf numFmtId="4" fontId="25" fillId="39" borderId="50" xfId="81" applyNumberFormat="1" applyFont="1" applyFill="1" applyBorder="1" applyAlignment="1">
      <alignment horizontal="right"/>
      <protection/>
    </xf>
    <xf numFmtId="0" fontId="25" fillId="0" borderId="38" xfId="79" applyFont="1" applyFill="1" applyBorder="1">
      <alignment/>
      <protection/>
    </xf>
    <xf numFmtId="49" fontId="20" fillId="43" borderId="27" xfId="81" applyNumberFormat="1" applyFont="1" applyFill="1" applyBorder="1" applyAlignment="1">
      <alignment horizontal="right"/>
      <protection/>
    </xf>
    <xf numFmtId="4" fontId="20" fillId="40" borderId="21" xfId="81" applyNumberFormat="1" applyFont="1" applyFill="1" applyBorder="1" applyAlignment="1">
      <alignment/>
      <protection/>
    </xf>
    <xf numFmtId="4" fontId="23" fillId="40" borderId="21" xfId="81" applyNumberFormat="1" applyFont="1" applyFill="1" applyBorder="1" applyAlignment="1">
      <alignment/>
      <protection/>
    </xf>
    <xf numFmtId="4" fontId="20" fillId="40" borderId="56" xfId="81" applyNumberFormat="1" applyFont="1" applyFill="1" applyBorder="1" applyAlignment="1">
      <alignment horizontal="right"/>
      <protection/>
    </xf>
    <xf numFmtId="4" fontId="14" fillId="0" borderId="0" xfId="79" applyNumberFormat="1" applyFont="1">
      <alignment/>
      <protection/>
    </xf>
    <xf numFmtId="0" fontId="25" fillId="0" borderId="31" xfId="79" applyFont="1" applyBorder="1">
      <alignment/>
      <protection/>
    </xf>
    <xf numFmtId="4" fontId="30" fillId="0" borderId="32" xfId="79" applyNumberFormat="1" applyFont="1" applyBorder="1" applyAlignment="1">
      <alignment horizontal="right"/>
      <protection/>
    </xf>
    <xf numFmtId="49" fontId="23" fillId="0" borderId="18" xfId="79" applyNumberFormat="1" applyFont="1" applyBorder="1">
      <alignment/>
      <protection/>
    </xf>
    <xf numFmtId="0" fontId="0" fillId="0" borderId="0" xfId="81" applyFont="1">
      <alignment/>
      <protection/>
    </xf>
    <xf numFmtId="9" fontId="0" fillId="0" borderId="25" xfId="81" applyNumberFormat="1" applyFont="1" applyBorder="1">
      <alignment/>
      <protection/>
    </xf>
    <xf numFmtId="4" fontId="28" fillId="39" borderId="30" xfId="81" applyNumberFormat="1" applyFont="1" applyFill="1" applyBorder="1" applyAlignment="1">
      <alignment horizontal="right"/>
      <protection/>
    </xf>
    <xf numFmtId="0" fontId="23" fillId="0" borderId="31" xfId="79" applyFont="1" applyBorder="1">
      <alignment/>
      <protection/>
    </xf>
    <xf numFmtId="49" fontId="23" fillId="0" borderId="31" xfId="79" applyNumberFormat="1" applyFont="1" applyBorder="1">
      <alignment/>
      <protection/>
    </xf>
    <xf numFmtId="4" fontId="28" fillId="39" borderId="30" xfId="79" applyNumberFormat="1" applyFont="1" applyFill="1" applyBorder="1" applyAlignment="1">
      <alignment horizontal="right"/>
      <protection/>
    </xf>
    <xf numFmtId="49" fontId="25" fillId="0" borderId="34" xfId="79" applyNumberFormat="1" applyFont="1" applyBorder="1">
      <alignment/>
      <protection/>
    </xf>
    <xf numFmtId="49" fontId="20" fillId="43" borderId="27" xfId="79" applyNumberFormat="1" applyFont="1" applyFill="1" applyBorder="1" applyAlignment="1">
      <alignment horizontal="right"/>
      <protection/>
    </xf>
    <xf numFmtId="49" fontId="20" fillId="43" borderId="20" xfId="79" applyNumberFormat="1" applyFont="1" applyFill="1" applyBorder="1" applyAlignment="1">
      <alignment horizontal="right"/>
      <protection/>
    </xf>
    <xf numFmtId="49" fontId="20" fillId="43" borderId="21" xfId="79" applyNumberFormat="1" applyFont="1" applyFill="1" applyBorder="1" applyAlignment="1">
      <alignment horizontal="right"/>
      <protection/>
    </xf>
    <xf numFmtId="4" fontId="20" fillId="43" borderId="22" xfId="79" applyNumberFormat="1" applyFont="1" applyFill="1" applyBorder="1" applyAlignment="1">
      <alignment horizontal="right"/>
      <protection/>
    </xf>
    <xf numFmtId="0" fontId="13" fillId="0" borderId="0" xfId="81" applyFont="1">
      <alignment/>
      <protection/>
    </xf>
    <xf numFmtId="4" fontId="20" fillId="42" borderId="32" xfId="81" applyNumberFormat="1" applyFont="1" applyFill="1" applyBorder="1" applyAlignment="1">
      <alignment horizontal="right"/>
      <protection/>
    </xf>
    <xf numFmtId="49" fontId="23" fillId="0" borderId="10" xfId="79" applyNumberFormat="1" applyFont="1" applyBorder="1">
      <alignment/>
      <protection/>
    </xf>
    <xf numFmtId="49" fontId="25" fillId="0" borderId="35" xfId="79" applyNumberFormat="1" applyFont="1" applyBorder="1">
      <alignment/>
      <protection/>
    </xf>
    <xf numFmtId="0" fontId="13" fillId="0" borderId="8" xfId="81" applyFont="1" applyBorder="1">
      <alignment/>
      <protection/>
    </xf>
    <xf numFmtId="169" fontId="25" fillId="0" borderId="25" xfId="76" applyNumberFormat="1" applyFont="1" applyFill="1" applyBorder="1" applyAlignment="1">
      <alignment/>
      <protection/>
    </xf>
    <xf numFmtId="49" fontId="25" fillId="0" borderId="31" xfId="76" applyNumberFormat="1" applyFont="1" applyBorder="1" applyAlignment="1">
      <alignment/>
      <protection/>
    </xf>
    <xf numFmtId="4" fontId="25" fillId="0" borderId="33" xfId="76" applyNumberFormat="1" applyFont="1" applyFill="1" applyBorder="1" applyAlignment="1">
      <alignment/>
      <protection/>
    </xf>
    <xf numFmtId="4" fontId="25" fillId="40" borderId="21" xfId="79" applyNumberFormat="1" applyFont="1" applyFill="1" applyBorder="1" applyAlignment="1">
      <alignment horizontal="right"/>
      <protection/>
    </xf>
    <xf numFmtId="0" fontId="14" fillId="0" borderId="48" xfId="76" applyFont="1" applyBorder="1">
      <alignment/>
      <protection/>
    </xf>
    <xf numFmtId="0" fontId="14" fillId="0" borderId="0" xfId="76" applyFont="1" applyBorder="1">
      <alignment/>
      <protection/>
    </xf>
    <xf numFmtId="165" fontId="14" fillId="0" borderId="0" xfId="76" applyNumberFormat="1" applyFont="1" applyBorder="1">
      <alignment/>
      <protection/>
    </xf>
    <xf numFmtId="4" fontId="14" fillId="0" borderId="0" xfId="76" applyNumberFormat="1" applyFont="1" applyBorder="1">
      <alignment/>
      <protection/>
    </xf>
    <xf numFmtId="165" fontId="16" fillId="0" borderId="57" xfId="76" applyNumberFormat="1" applyFont="1" applyBorder="1">
      <alignment/>
      <protection/>
    </xf>
    <xf numFmtId="4" fontId="32" fillId="42" borderId="58" xfId="80" applyNumberFormat="1" applyFont="1" applyFill="1" applyBorder="1" applyAlignment="1">
      <alignment horizontal="right"/>
      <protection/>
    </xf>
    <xf numFmtId="165" fontId="16" fillId="0" borderId="45" xfId="76" applyNumberFormat="1" applyFont="1" applyBorder="1">
      <alignment/>
      <protection/>
    </xf>
    <xf numFmtId="4" fontId="32" fillId="42" borderId="59" xfId="80" applyNumberFormat="1" applyFont="1" applyFill="1" applyBorder="1" applyAlignment="1">
      <alignment horizontal="right"/>
      <protection/>
    </xf>
    <xf numFmtId="49" fontId="23" fillId="0" borderId="0" xfId="77" applyNumberFormat="1" applyFont="1" applyBorder="1" applyAlignment="1">
      <alignment/>
      <protection/>
    </xf>
    <xf numFmtId="49" fontId="26" fillId="0" borderId="0" xfId="77" applyNumberFormat="1" applyFont="1" applyBorder="1" applyAlignment="1">
      <alignment/>
      <protection/>
    </xf>
    <xf numFmtId="4" fontId="25" fillId="0" borderId="0" xfId="76" applyNumberFormat="1" applyFont="1" applyFill="1" applyBorder="1" applyAlignment="1">
      <alignment/>
      <protection/>
    </xf>
    <xf numFmtId="165" fontId="25" fillId="0" borderId="0" xfId="76" applyNumberFormat="1" applyFont="1" applyFill="1" applyBorder="1" applyAlignment="1">
      <alignment/>
      <protection/>
    </xf>
    <xf numFmtId="4" fontId="25" fillId="39" borderId="32" xfId="76" applyNumberFormat="1" applyFont="1" applyFill="1" applyBorder="1" applyAlignment="1">
      <alignment horizontal="right"/>
      <protection/>
    </xf>
    <xf numFmtId="49" fontId="25" fillId="0" borderId="60" xfId="0" applyNumberFormat="1" applyFont="1" applyBorder="1" applyAlignment="1">
      <alignment/>
    </xf>
    <xf numFmtId="0" fontId="56" fillId="0" borderId="0" xfId="0" applyFont="1" applyAlignment="1">
      <alignment horizontal="center" vertical="center"/>
    </xf>
    <xf numFmtId="0" fontId="56" fillId="0" borderId="0" xfId="0" applyFont="1" applyAlignment="1">
      <alignment/>
    </xf>
    <xf numFmtId="0" fontId="56" fillId="0" borderId="0" xfId="0" applyFont="1" applyAlignment="1">
      <alignment horizontal="center"/>
    </xf>
    <xf numFmtId="4" fontId="56" fillId="0" borderId="0" xfId="0" applyNumberFormat="1" applyFont="1" applyAlignment="1">
      <alignment/>
    </xf>
    <xf numFmtId="0" fontId="57" fillId="0" borderId="0" xfId="0" applyFont="1" applyAlignment="1">
      <alignment horizontal="center" vertical="center"/>
    </xf>
    <xf numFmtId="0" fontId="57" fillId="0" borderId="0" xfId="0" applyFont="1" applyAlignment="1">
      <alignment/>
    </xf>
    <xf numFmtId="0" fontId="57" fillId="0" borderId="0" xfId="0" applyFont="1" applyAlignment="1">
      <alignment horizontal="center"/>
    </xf>
    <xf numFmtId="4" fontId="57" fillId="0" borderId="0" xfId="0" applyNumberFormat="1" applyFont="1" applyAlignment="1">
      <alignment/>
    </xf>
    <xf numFmtId="49" fontId="19" fillId="44" borderId="36" xfId="79" applyNumberFormat="1" applyFont="1" applyFill="1" applyBorder="1" applyAlignment="1">
      <alignment horizontal="center" vertical="center" wrapText="1"/>
      <protection/>
    </xf>
    <xf numFmtId="0" fontId="21" fillId="0" borderId="54" xfId="76" applyNumberFormat="1" applyFont="1" applyFill="1" applyBorder="1" applyAlignment="1">
      <alignment horizontal="center" vertical="center"/>
      <protection/>
    </xf>
    <xf numFmtId="0" fontId="31" fillId="0" borderId="54" xfId="76" applyFont="1" applyBorder="1" applyAlignment="1">
      <alignment horizontal="center" vertical="center"/>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 xfId="33"/>
    <cellStyle name="Accent 1" xfId="34"/>
    <cellStyle name="Accent 1 2" xfId="35"/>
    <cellStyle name="Accent 2" xfId="36"/>
    <cellStyle name="Accent 2 2" xfId="37"/>
    <cellStyle name="Accent 3" xfId="38"/>
    <cellStyle name="Accent 3 2" xfId="39"/>
    <cellStyle name="Accent 4" xfId="40"/>
    <cellStyle name="Accent1" xfId="41"/>
    <cellStyle name="Accent2" xfId="42"/>
    <cellStyle name="Accent3" xfId="43"/>
    <cellStyle name="Accent4" xfId="44"/>
    <cellStyle name="Accent5" xfId="45"/>
    <cellStyle name="Accent6" xfId="46"/>
    <cellStyle name="Bad" xfId="47"/>
    <cellStyle name="Bad 2" xfId="48"/>
    <cellStyle name="Calculation" xfId="49"/>
    <cellStyle name="Check Cell" xfId="50"/>
    <cellStyle name="Comma" xfId="51"/>
    <cellStyle name="Comma [0]" xfId="52"/>
    <cellStyle name="Comma 2" xfId="53"/>
    <cellStyle name="Currency" xfId="54"/>
    <cellStyle name="Currency [0]" xfId="55"/>
    <cellStyle name="Error" xfId="56"/>
    <cellStyle name="Error 2" xfId="57"/>
    <cellStyle name="Excel Built-in Explanatory Text" xfId="58"/>
    <cellStyle name="Explanatory Text" xfId="59"/>
    <cellStyle name="Footnote" xfId="60"/>
    <cellStyle name="Footnote 2" xfId="61"/>
    <cellStyle name="Good" xfId="62"/>
    <cellStyle name="Good 2" xfId="63"/>
    <cellStyle name="Heading" xfId="64"/>
    <cellStyle name="Heading 1" xfId="65"/>
    <cellStyle name="Heading 1 2" xfId="66"/>
    <cellStyle name="Heading 2" xfId="67"/>
    <cellStyle name="Heading 2 2" xfId="68"/>
    <cellStyle name="Heading 3" xfId="69"/>
    <cellStyle name="Heading 4" xfId="70"/>
    <cellStyle name="Heading 5" xfId="71"/>
    <cellStyle name="Input" xfId="72"/>
    <cellStyle name="Linked Cell" xfId="73"/>
    <cellStyle name="Neutral" xfId="74"/>
    <cellStyle name="Neutral 2" xfId="75"/>
    <cellStyle name="Normal 2" xfId="76"/>
    <cellStyle name="Normal 3" xfId="77"/>
    <cellStyle name="Normal_kalk-IMOVINA pravne" xfId="78"/>
    <cellStyle name="Normalno 2 2 2" xfId="79"/>
    <cellStyle name="Normalno 3" xfId="80"/>
    <cellStyle name="Normalno 3 2" xfId="81"/>
    <cellStyle name="Normalno 4" xfId="82"/>
    <cellStyle name="Note" xfId="83"/>
    <cellStyle name="Note 2" xfId="84"/>
    <cellStyle name="Output" xfId="85"/>
    <cellStyle name="Percent" xfId="86"/>
    <cellStyle name="Status" xfId="87"/>
    <cellStyle name="Status 2" xfId="88"/>
    <cellStyle name="Text" xfId="89"/>
    <cellStyle name="Text 2" xfId="90"/>
    <cellStyle name="Title" xfId="91"/>
    <cellStyle name="Total" xfId="92"/>
    <cellStyle name="Warning" xfId="93"/>
    <cellStyle name="Warning 2"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BFBFBF"/>
      <rgbColor rgb="00808080"/>
      <rgbColor rgb="009999FF"/>
      <rgbColor rgb="00993366"/>
      <rgbColor rgb="00FFFFCC"/>
      <rgbColor rgb="00DDDDDD"/>
      <rgbColor rgb="00660066"/>
      <rgbColor rgb="00FF8080"/>
      <rgbColor rgb="000066CC"/>
      <rgbColor rgb="00BFD1E7"/>
      <rgbColor rgb="00000080"/>
      <rgbColor rgb="00FF00FF"/>
      <rgbColor rgb="00FFFF00"/>
      <rgbColor rgb="0000FFFF"/>
      <rgbColor rgb="00800080"/>
      <rgbColor rgb="00800000"/>
      <rgbColor rgb="00008080"/>
      <rgbColor rgb="000000FF"/>
      <rgbColor rgb="0000B0F0"/>
      <rgbColor rgb="00D9D9D9"/>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166</xdr:row>
      <xdr:rowOff>47625</xdr:rowOff>
    </xdr:from>
    <xdr:to>
      <xdr:col>5</xdr:col>
      <xdr:colOff>0</xdr:colOff>
      <xdr:row>219</xdr:row>
      <xdr:rowOff>38100</xdr:rowOff>
    </xdr:to>
    <xdr:sp>
      <xdr:nvSpPr>
        <xdr:cNvPr id="1" name="Text Box 1"/>
        <xdr:cNvSpPr>
          <a:spLocks/>
        </xdr:cNvSpPr>
      </xdr:nvSpPr>
      <xdr:spPr>
        <a:xfrm>
          <a:off x="323850" y="34766250"/>
          <a:ext cx="8420100" cy="1008697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Calibri"/>
              <a:ea typeface="Calibri"/>
              <a:cs typeface="Calibri"/>
            </a:rPr>
            <a:t>NAPOMENA: 
</a:t>
          </a:r>
          <a:r>
            <a:rPr lang="en-US" cap="none" sz="1100" b="1" i="0" u="sng" baseline="0">
              <a:solidFill>
                <a:srgbClr val="000000"/>
              </a:solidFill>
              <a:latin typeface="Calibri"/>
              <a:ea typeface="Calibri"/>
              <a:cs typeface="Calibri"/>
            </a:rPr>
            <a:t>Klauzula 1 - Pritisak snijega: 
</a:t>
          </a:r>
          <a:r>
            <a:rPr lang="en-US" cap="none" sz="1100" b="0" i="0" u="none" baseline="0">
              <a:solidFill>
                <a:srgbClr val="000000"/>
              </a:solidFill>
              <a:latin typeface="Calibri"/>
              <a:ea typeface="Calibri"/>
              <a:cs typeface="Calibri"/>
            </a:rPr>
            <a:t>Pritisak snijega je djelovanje težine snježne ili ledene mase. Uključeno je i padanje nakupljenog snijega ili leda s krova.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Klauzula 2 - Vandalizam: 
</a:t>
          </a:r>
          <a:r>
            <a:rPr lang="en-US" cap="none" sz="1100" b="0" i="0" u="none" baseline="0">
              <a:solidFill>
                <a:srgbClr val="000000"/>
              </a:solidFill>
              <a:latin typeface="Calibri"/>
              <a:ea typeface="Calibri"/>
              <a:cs typeface="Calibri"/>
            </a:rPr>
            <a:t>Osiguranje pokriva štete uslijed obijesnih djelovanja na građevinskim objektima i opremi na javnim površinama. Pod obijesnim djelovanjima također se smatraju i grafiti, crteži, natpisi i slično. Osiguranje ne pokriva štete na antenama i pripadajućoj opremi. Osiguranjem također nisu obuhvaćene štete uslijed krađe, provalne krađe ili nestanka. 
</a:t>
          </a:r>
          <a:r>
            <a:rPr lang="en-US" cap="none" sz="1100" b="0" i="0" u="none" baseline="0">
              <a:solidFill>
                <a:srgbClr val="000000"/>
              </a:solidFill>
              <a:latin typeface="Calibri"/>
              <a:ea typeface="Calibri"/>
              <a:cs typeface="Calibri"/>
            </a:rPr>
            <a:t>Samopridržaj osiguranika po svakom štetnom događaju iznosi 10% od utvrđenog iznosa osigurnine, minimalno 500,00 kn. Svaku štetu osiguranik je obvezan prijaviti nadležnom organu unutarnjih poslova.  
</a:t>
          </a:r>
          <a:r>
            <a:rPr lang="en-US" cap="none" sz="1100" b="0" i="0" u="none" baseline="0">
              <a:solidFill>
                <a:srgbClr val="000000"/>
              </a:solidFill>
              <a:latin typeface="Calibri"/>
              <a:ea typeface="Calibri"/>
              <a:cs typeface="Calibri"/>
            </a:rPr>
            <a:t>Osiguranje se smatra ugovorenim na prvi rizik.Osigurani iznos po štetnom događaju je ujedno i agregatni limit.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Klauzula 3 - Automatizam pokrića: 
</a:t>
          </a:r>
          <a:r>
            <a:rPr lang="en-US" cap="none" sz="1100" b="0" i="0" u="none" baseline="0">
              <a:solidFill>
                <a:srgbClr val="000000"/>
              </a:solidFill>
              <a:latin typeface="Calibri"/>
              <a:ea typeface="Calibri"/>
              <a:cs typeface="Calibri"/>
            </a:rPr>
            <a:t>"Pokriće osiguranja vrijedi i za: 
</a:t>
          </a:r>
          <a:r>
            <a:rPr lang="en-US" cap="none" sz="1100" b="0" i="0" u="none" baseline="0">
              <a:solidFill>
                <a:srgbClr val="000000"/>
              </a:solidFill>
              <a:latin typeface="Calibri"/>
              <a:ea typeface="Calibri"/>
              <a:cs typeface="Calibri"/>
            </a:rPr>
            <a:t>1. Izmjene, dodatke i poboljšanja na osiguranim strojevima i drugoj opremi te za novo stečene strojeve i ostalu opremu za vrijeme tekuće godine osiguranja, u slučaju, da isti nisu drugačije osigurani i povećanje ne premašuje 5% cjelokupne svote osiguranja.
</a:t>
          </a:r>
          <a:r>
            <a:rPr lang="en-US" cap="none" sz="1100" b="0" i="0" u="none" baseline="0">
              <a:solidFill>
                <a:srgbClr val="000000"/>
              </a:solidFill>
              <a:latin typeface="Calibri"/>
              <a:ea typeface="Calibri"/>
              <a:cs typeface="Calibri"/>
            </a:rPr>
            <a:t>2. Ako povećanje iz prijašnje točke premašuje 5% cjelokupne svote osiguranja, pokriće osiguranja vrijedi samo, ako su izmjene bile javljene osiguravajućem društvu u roku od tri mjeseca od njihove nabave i vrijedi od dana primitka u osiguranje. Osiguravajuće društvo po potrebi ima pravo ponovno procijeniti opasnost (težinu rizika) i obračunati dodatnu premiju ukoliko je potrebno."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Klauzula 4  - Odgovornost: 
</a:t>
          </a:r>
          <a:r>
            <a:rPr lang="en-US" cap="none" sz="1100" b="0" i="0" u="none" baseline="0">
              <a:solidFill>
                <a:srgbClr val="000000"/>
              </a:solidFill>
              <a:latin typeface="Calibri"/>
              <a:ea typeface="Calibri"/>
              <a:cs typeface="Calibri"/>
            </a:rPr>
            <a:t>„Predmetnom policom osiguranja javne odgovornosti prema trećima i prema vlastitim djelatnicima isključivo je ugovoreno pokriće za štete koje proizađu iz osiguranikovih propusta pri obavljanju registrirane djelatnosti gospodarenje otpadom, pogrebne poslove, održavanje javnih i zelenih površina, održavanje nerazvrstanih cesta i graditeljstva. Mjesto za odlaganje otpada nije ugovoreno po ovoj polici. Rizik onečišćenja nije ugovoren.“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Klauzula 5 – Obavljanje pogrebničke usluge:
</a:t>
          </a:r>
          <a:r>
            <a:rPr lang="en-US" cap="none" sz="1100" b="0" i="0" u="none" baseline="0">
              <a:solidFill>
                <a:srgbClr val="000000"/>
              </a:solidFill>
              <a:latin typeface="Calibri"/>
              <a:ea typeface="Calibri"/>
              <a:cs typeface="Calibri"/>
            </a:rPr>
            <a:t>Osiguranje se odnosi na obvezu tvrtke KOM-ILOK d.o.o. koja u RH obavlja pogrebničke usluge, a prema odredbama Zakona o pogrebničkoj djelatnosti (NN 36/15). Prema odredbi čl. 11. određena je minimalna svota osiguranja za štetu koju pokriva opća odgovornost i odgovornost iz djelatnosti (profesionalna odgovornost) koju bi naručitelju pogreba ili trećim osobama mogao prouzročiti obavljanjem pogrebničke djelatnosti. Najniža svota osiguranja ne može biti manja od 20.000,00 kuna po jednom štetnom događaju, odnosno 100.000,00 kuna za sve odštetne zahtjeve u jednoj osiguravateljskoj godini.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Klauzula 6 – Proširenje pokrića / na zahtjev Ugovaratelja osiguranja:
</a:t>
          </a:r>
          <a:r>
            <a:rPr lang="en-US" cap="none" sz="1100" b="0" i="0" u="none" baseline="0">
              <a:solidFill>
                <a:srgbClr val="000000"/>
              </a:solidFill>
              <a:latin typeface="Calibri"/>
              <a:ea typeface="Calibri"/>
              <a:cs typeface="Calibri"/>
            </a:rPr>
            <a:t>Za slučaj nastanka štetnog događaja (smrt uslijed nezgode ili trajni invaliditet uslijed nezgode) kao posljedice povrede na radu (uključujući put na i s posla), a utvrdi se odgovornost poslodavca (KOM-Ilok d.o.o.), isplata osigurnine po ovoj polici osiguranja od nezgode predstavlja sastavni dio naknade štete po osnovi odgovornosti poslodavca prema djelatnicima.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
  <sheetViews>
    <sheetView zoomScalePageLayoutView="0" workbookViewId="0" topLeftCell="A1">
      <selection activeCell="C11" sqref="C11"/>
    </sheetView>
  </sheetViews>
  <sheetFormatPr defaultColWidth="8.7109375" defaultRowHeight="15"/>
  <cols>
    <col min="1" max="1" width="11.28125" style="0" customWidth="1"/>
    <col min="2" max="2" width="24.57421875" style="0" customWidth="1"/>
    <col min="3" max="3" width="78.140625" style="0" customWidth="1"/>
  </cols>
  <sheetData>
    <row r="1" spans="1:3" ht="15">
      <c r="A1" s="1" t="s">
        <v>0</v>
      </c>
      <c r="B1" s="1" t="s">
        <v>1</v>
      </c>
      <c r="C1" s="1" t="s">
        <v>2</v>
      </c>
    </row>
    <row r="2" spans="1:3" ht="15">
      <c r="A2" s="2" t="s">
        <v>3</v>
      </c>
      <c r="B2" t="s">
        <v>4</v>
      </c>
      <c r="C2" t="s">
        <v>5</v>
      </c>
    </row>
    <row r="3" spans="1:3" ht="15">
      <c r="A3" s="2" t="s">
        <v>6</v>
      </c>
      <c r="C3" t="s">
        <v>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53"/>
  <sheetViews>
    <sheetView zoomScalePageLayoutView="0" workbookViewId="0" topLeftCell="A7">
      <selection activeCell="D51" sqref="D51"/>
    </sheetView>
  </sheetViews>
  <sheetFormatPr defaultColWidth="8.7109375" defaultRowHeight="15"/>
  <cols>
    <col min="1" max="1" width="11.421875" style="3" customWidth="1"/>
    <col min="2" max="2" width="69.00390625" style="0" customWidth="1"/>
    <col min="3" max="3" width="13.140625" style="4" customWidth="1"/>
    <col min="4" max="4" width="13.7109375" style="0" customWidth="1"/>
    <col min="5" max="5" width="13.140625" style="0" customWidth="1"/>
    <col min="6" max="7" width="12.28125" style="0" customWidth="1"/>
  </cols>
  <sheetData>
    <row r="1" spans="1:5" ht="27" customHeight="1">
      <c r="A1" s="5" t="s">
        <v>8</v>
      </c>
      <c r="B1" s="5" t="s">
        <v>9</v>
      </c>
      <c r="C1" s="5" t="s">
        <v>10</v>
      </c>
      <c r="D1" s="6" t="s">
        <v>11</v>
      </c>
      <c r="E1" s="5" t="s">
        <v>12</v>
      </c>
    </row>
    <row r="2" spans="1:5" ht="15">
      <c r="A2" s="3" t="s">
        <v>13</v>
      </c>
      <c r="B2" t="s">
        <v>14</v>
      </c>
      <c r="D2" s="7">
        <v>2012891.14</v>
      </c>
      <c r="E2" s="2" t="s">
        <v>15</v>
      </c>
    </row>
    <row r="3" spans="1:5" ht="15">
      <c r="A3" s="3" t="s">
        <v>16</v>
      </c>
      <c r="B3" t="s">
        <v>7</v>
      </c>
      <c r="D3" s="7">
        <v>1096533.44</v>
      </c>
      <c r="E3" s="2" t="s">
        <v>15</v>
      </c>
    </row>
    <row r="4" spans="1:5" ht="15">
      <c r="A4" s="3" t="s">
        <v>13</v>
      </c>
      <c r="B4" t="s">
        <v>17</v>
      </c>
      <c r="C4" s="2">
        <v>1</v>
      </c>
      <c r="D4" s="7">
        <v>6016.5</v>
      </c>
      <c r="E4" s="2" t="s">
        <v>18</v>
      </c>
    </row>
    <row r="5" spans="1:5" ht="15">
      <c r="A5" s="3" t="s">
        <v>13</v>
      </c>
      <c r="B5" t="s">
        <v>19</v>
      </c>
      <c r="C5" s="2">
        <v>1</v>
      </c>
      <c r="D5" s="7">
        <v>5902.54</v>
      </c>
      <c r="E5" s="2" t="s">
        <v>18</v>
      </c>
    </row>
    <row r="6" spans="1:5" ht="15">
      <c r="A6" s="3" t="s">
        <v>13</v>
      </c>
      <c r="B6" t="s">
        <v>20</v>
      </c>
      <c r="C6" s="2">
        <v>1</v>
      </c>
      <c r="D6" s="7">
        <v>3227.87</v>
      </c>
      <c r="E6" s="2" t="s">
        <v>18</v>
      </c>
    </row>
    <row r="7" spans="1:5" ht="15">
      <c r="A7" s="3" t="s">
        <v>13</v>
      </c>
      <c r="B7" t="s">
        <v>21</v>
      </c>
      <c r="C7" s="2">
        <v>1</v>
      </c>
      <c r="D7" s="7">
        <v>12415.57</v>
      </c>
      <c r="E7" s="2" t="s">
        <v>18</v>
      </c>
    </row>
    <row r="8" spans="1:5" ht="15">
      <c r="A8" s="3" t="s">
        <v>13</v>
      </c>
      <c r="B8" t="s">
        <v>22</v>
      </c>
      <c r="C8" s="2">
        <v>1</v>
      </c>
      <c r="D8" s="7">
        <v>36260</v>
      </c>
      <c r="E8" s="2" t="s">
        <v>18</v>
      </c>
    </row>
    <row r="9" spans="1:5" ht="15">
      <c r="A9" s="3" t="s">
        <v>13</v>
      </c>
      <c r="B9" t="s">
        <v>23</v>
      </c>
      <c r="C9" s="2">
        <v>1</v>
      </c>
      <c r="D9" s="7">
        <v>4800</v>
      </c>
      <c r="E9" s="2" t="s">
        <v>24</v>
      </c>
    </row>
    <row r="10" spans="1:5" ht="15">
      <c r="A10" s="3" t="s">
        <v>13</v>
      </c>
      <c r="B10" t="s">
        <v>25</v>
      </c>
      <c r="C10" s="2">
        <v>1</v>
      </c>
      <c r="D10" s="7">
        <v>8118.9</v>
      </c>
      <c r="E10" s="2" t="s">
        <v>18</v>
      </c>
    </row>
    <row r="11" spans="1:5" ht="15">
      <c r="A11" s="3" t="s">
        <v>13</v>
      </c>
      <c r="B11" t="s">
        <v>26</v>
      </c>
      <c r="C11" s="2">
        <v>1</v>
      </c>
      <c r="D11" s="7">
        <v>19888.4</v>
      </c>
      <c r="E11" s="2" t="s">
        <v>18</v>
      </c>
    </row>
    <row r="12" spans="1:5" ht="15">
      <c r="A12" s="3" t="s">
        <v>13</v>
      </c>
      <c r="B12" t="s">
        <v>27</v>
      </c>
      <c r="C12" s="2">
        <v>1</v>
      </c>
      <c r="D12" s="7">
        <v>43930</v>
      </c>
      <c r="E12" s="2" t="s">
        <v>18</v>
      </c>
    </row>
    <row r="13" spans="1:5" ht="15">
      <c r="A13" s="3" t="s">
        <v>13</v>
      </c>
      <c r="B13" t="s">
        <v>28</v>
      </c>
      <c r="C13" s="2">
        <v>1</v>
      </c>
      <c r="D13" s="7">
        <v>4700</v>
      </c>
      <c r="E13" s="2" t="s">
        <v>18</v>
      </c>
    </row>
    <row r="14" spans="1:5" ht="15">
      <c r="A14" s="3" t="s">
        <v>13</v>
      </c>
      <c r="B14" t="s">
        <v>30</v>
      </c>
      <c r="C14" s="2">
        <v>1</v>
      </c>
      <c r="D14" s="7">
        <v>4000</v>
      </c>
      <c r="E14" s="2" t="s">
        <v>18</v>
      </c>
    </row>
    <row r="15" spans="1:5" ht="15">
      <c r="A15" s="3" t="s">
        <v>13</v>
      </c>
      <c r="B15" t="s">
        <v>29</v>
      </c>
      <c r="C15" s="2">
        <v>1</v>
      </c>
      <c r="D15" s="7">
        <v>3720</v>
      </c>
      <c r="E15" s="2" t="s">
        <v>18</v>
      </c>
    </row>
    <row r="16" spans="1:5" ht="15">
      <c r="A16" s="3" t="s">
        <v>13</v>
      </c>
      <c r="B16" t="s">
        <v>186</v>
      </c>
      <c r="C16" s="2">
        <v>4</v>
      </c>
      <c r="D16" s="7">
        <v>7480</v>
      </c>
      <c r="E16" s="2" t="s">
        <v>18</v>
      </c>
    </row>
    <row r="17" spans="1:5" ht="15">
      <c r="A17" s="3" t="s">
        <v>13</v>
      </c>
      <c r="B17" t="s">
        <v>31</v>
      </c>
      <c r="C17" s="2">
        <v>1</v>
      </c>
      <c r="D17" s="7">
        <v>2049.18</v>
      </c>
      <c r="E17" s="2" t="s">
        <v>18</v>
      </c>
    </row>
    <row r="18" spans="1:5" ht="15">
      <c r="A18" s="3" t="s">
        <v>13</v>
      </c>
      <c r="B18" t="s">
        <v>32</v>
      </c>
      <c r="C18" s="2">
        <v>1</v>
      </c>
      <c r="D18" s="7">
        <v>2945</v>
      </c>
      <c r="E18" s="2" t="s">
        <v>18</v>
      </c>
    </row>
    <row r="19" spans="1:5" ht="15">
      <c r="A19" s="3" t="s">
        <v>13</v>
      </c>
      <c r="B19" t="s">
        <v>187</v>
      </c>
      <c r="C19" s="2">
        <v>1</v>
      </c>
      <c r="D19" s="7">
        <v>132790</v>
      </c>
      <c r="E19" s="2" t="s">
        <v>33</v>
      </c>
    </row>
    <row r="20" spans="1:5" ht="15">
      <c r="A20" s="3" t="s">
        <v>13</v>
      </c>
      <c r="B20" t="s">
        <v>188</v>
      </c>
      <c r="C20" s="2">
        <v>1</v>
      </c>
      <c r="D20" s="7">
        <v>197990.1</v>
      </c>
      <c r="E20" s="2" t="s">
        <v>33</v>
      </c>
    </row>
    <row r="21" spans="1:5" ht="15">
      <c r="A21" s="3" t="s">
        <v>13</v>
      </c>
      <c r="B21" t="s">
        <v>34</v>
      </c>
      <c r="C21" s="2">
        <v>1</v>
      </c>
      <c r="D21" s="7">
        <v>69998.66</v>
      </c>
      <c r="E21" s="2" t="s">
        <v>33</v>
      </c>
    </row>
    <row r="22" spans="1:5" ht="15">
      <c r="A22" s="3" t="s">
        <v>13</v>
      </c>
      <c r="B22" t="s">
        <v>35</v>
      </c>
      <c r="C22" s="2">
        <v>1</v>
      </c>
      <c r="D22" s="7">
        <v>51100</v>
      </c>
      <c r="E22" s="2" t="s">
        <v>33</v>
      </c>
    </row>
    <row r="23" spans="1:5" ht="15">
      <c r="A23" s="3" t="s">
        <v>13</v>
      </c>
      <c r="B23" t="s">
        <v>36</v>
      </c>
      <c r="C23" s="2">
        <v>1</v>
      </c>
      <c r="D23" s="7">
        <v>30000</v>
      </c>
      <c r="E23" s="2" t="s">
        <v>33</v>
      </c>
    </row>
    <row r="24" spans="1:5" ht="15">
      <c r="A24" s="3" t="s">
        <v>13</v>
      </c>
      <c r="B24" t="s">
        <v>37</v>
      </c>
      <c r="C24" s="2">
        <v>1</v>
      </c>
      <c r="D24" s="7">
        <v>5700</v>
      </c>
      <c r="E24" s="2" t="s">
        <v>33</v>
      </c>
    </row>
    <row r="25" spans="1:5" ht="15">
      <c r="A25" s="3" t="s">
        <v>13</v>
      </c>
      <c r="B25" t="s">
        <v>38</v>
      </c>
      <c r="C25" s="2">
        <v>1</v>
      </c>
      <c r="D25" s="7">
        <v>2840</v>
      </c>
      <c r="E25" s="2" t="s">
        <v>24</v>
      </c>
    </row>
    <row r="26" spans="1:5" ht="15">
      <c r="A26" s="3" t="s">
        <v>13</v>
      </c>
      <c r="B26" t="s">
        <v>39</v>
      </c>
      <c r="C26" s="2">
        <v>2</v>
      </c>
      <c r="D26" s="7">
        <v>10972.72</v>
      </c>
      <c r="E26" s="2" t="s">
        <v>18</v>
      </c>
    </row>
    <row r="27" spans="1:5" ht="15">
      <c r="A27" s="3" t="s">
        <v>13</v>
      </c>
      <c r="B27" t="s">
        <v>40</v>
      </c>
      <c r="C27" s="2">
        <v>1</v>
      </c>
      <c r="D27" s="7">
        <v>16200</v>
      </c>
      <c r="E27" s="2" t="s">
        <v>18</v>
      </c>
    </row>
    <row r="28" spans="1:6" ht="15">
      <c r="A28" s="271" t="s">
        <v>13</v>
      </c>
      <c r="B28" s="272" t="s">
        <v>41</v>
      </c>
      <c r="C28" s="273">
        <v>1</v>
      </c>
      <c r="D28" s="274">
        <v>14000</v>
      </c>
      <c r="E28" s="273" t="s">
        <v>18</v>
      </c>
      <c r="F28" t="s">
        <v>192</v>
      </c>
    </row>
    <row r="29" spans="1:5" ht="15">
      <c r="A29" s="3" t="s">
        <v>13</v>
      </c>
      <c r="B29" t="s">
        <v>42</v>
      </c>
      <c r="C29" s="2">
        <v>1</v>
      </c>
      <c r="D29" s="7">
        <v>8000</v>
      </c>
      <c r="E29" s="2" t="s">
        <v>18</v>
      </c>
    </row>
    <row r="30" spans="1:6" ht="15">
      <c r="A30" s="275" t="s">
        <v>13</v>
      </c>
      <c r="B30" s="276" t="s">
        <v>193</v>
      </c>
      <c r="C30" s="277">
        <v>1</v>
      </c>
      <c r="D30" s="278">
        <v>6400</v>
      </c>
      <c r="E30" s="277"/>
      <c r="F30" t="s">
        <v>197</v>
      </c>
    </row>
    <row r="31" spans="1:6" ht="15">
      <c r="A31" s="275" t="s">
        <v>13</v>
      </c>
      <c r="B31" s="276" t="s">
        <v>194</v>
      </c>
      <c r="C31" s="277">
        <v>1</v>
      </c>
      <c r="D31" s="278">
        <v>78000</v>
      </c>
      <c r="E31" s="277"/>
      <c r="F31" t="s">
        <v>197</v>
      </c>
    </row>
    <row r="32" spans="1:6" ht="15">
      <c r="A32" s="275" t="s">
        <v>13</v>
      </c>
      <c r="B32" s="276" t="s">
        <v>195</v>
      </c>
      <c r="C32" s="277">
        <v>1</v>
      </c>
      <c r="D32" s="278">
        <v>10000</v>
      </c>
      <c r="E32" s="277"/>
      <c r="F32" t="s">
        <v>197</v>
      </c>
    </row>
    <row r="33" spans="1:6" ht="15">
      <c r="A33" s="275" t="s">
        <v>13</v>
      </c>
      <c r="B33" s="276" t="s">
        <v>196</v>
      </c>
      <c r="C33" s="277">
        <v>1</v>
      </c>
      <c r="D33" s="278">
        <v>40000</v>
      </c>
      <c r="E33" s="277"/>
      <c r="F33" t="s">
        <v>197</v>
      </c>
    </row>
    <row r="34" spans="1:5" ht="15">
      <c r="A34" s="3" t="s">
        <v>16</v>
      </c>
      <c r="B34" t="s">
        <v>43</v>
      </c>
      <c r="C34" s="2">
        <v>1</v>
      </c>
      <c r="D34" s="7">
        <v>7081.79</v>
      </c>
      <c r="E34" s="2" t="s">
        <v>18</v>
      </c>
    </row>
    <row r="35" spans="1:5" ht="15">
      <c r="A35" s="3" t="s">
        <v>16</v>
      </c>
      <c r="B35" t="s">
        <v>44</v>
      </c>
      <c r="C35" s="2">
        <v>1</v>
      </c>
      <c r="D35" s="7">
        <v>6230</v>
      </c>
      <c r="E35" s="2" t="s">
        <v>24</v>
      </c>
    </row>
    <row r="36" spans="1:5" ht="15">
      <c r="A36" s="3" t="s">
        <v>16</v>
      </c>
      <c r="B36" t="s">
        <v>45</v>
      </c>
      <c r="C36" s="2">
        <v>1</v>
      </c>
      <c r="D36" s="7">
        <v>4344.25</v>
      </c>
      <c r="E36" s="2" t="s">
        <v>24</v>
      </c>
    </row>
    <row r="37" spans="1:5" ht="15">
      <c r="A37" s="3" t="s">
        <v>16</v>
      </c>
      <c r="B37" t="s">
        <v>46</v>
      </c>
      <c r="C37" s="2">
        <v>1</v>
      </c>
      <c r="D37" s="7">
        <v>21310</v>
      </c>
      <c r="E37" s="2" t="s">
        <v>18</v>
      </c>
    </row>
    <row r="38" spans="1:5" ht="15">
      <c r="A38" s="3" t="s">
        <v>16</v>
      </c>
      <c r="B38" t="s">
        <v>47</v>
      </c>
      <c r="C38" s="2">
        <v>2</v>
      </c>
      <c r="D38" s="7">
        <v>34640</v>
      </c>
      <c r="E38" s="2" t="s">
        <v>24</v>
      </c>
    </row>
    <row r="39" spans="1:5" ht="15">
      <c r="A39" s="3" t="s">
        <v>13</v>
      </c>
      <c r="B39" t="s">
        <v>48</v>
      </c>
      <c r="C39" s="2" t="s">
        <v>49</v>
      </c>
      <c r="D39" s="7">
        <v>19048</v>
      </c>
      <c r="E39" s="2" t="s">
        <v>18</v>
      </c>
    </row>
    <row r="40" spans="1:5" ht="15">
      <c r="A40" s="3" t="s">
        <v>13</v>
      </c>
      <c r="B40" t="s">
        <v>50</v>
      </c>
      <c r="C40" s="2">
        <v>1</v>
      </c>
      <c r="D40" s="7">
        <v>9612</v>
      </c>
      <c r="E40" s="2" t="s">
        <v>18</v>
      </c>
    </row>
    <row r="41" spans="1:5" ht="15">
      <c r="A41" s="3" t="s">
        <v>13</v>
      </c>
      <c r="B41" t="s">
        <v>51</v>
      </c>
      <c r="C41" s="2" t="s">
        <v>49</v>
      </c>
      <c r="D41" s="7">
        <v>215139</v>
      </c>
      <c r="E41" s="2" t="s">
        <v>52</v>
      </c>
    </row>
    <row r="42" spans="4:5" ht="15">
      <c r="D42" s="7"/>
      <c r="E42" s="2"/>
    </row>
    <row r="44" spans="3:4" ht="15">
      <c r="C44" s="8"/>
      <c r="D44" s="7"/>
    </row>
    <row r="46" spans="3:4" ht="45">
      <c r="C46" s="9" t="s">
        <v>53</v>
      </c>
      <c r="D46" s="1" t="s">
        <v>54</v>
      </c>
    </row>
    <row r="47" spans="3:6" ht="15">
      <c r="C47" s="1" t="s">
        <v>55</v>
      </c>
      <c r="D47" s="1" t="s">
        <v>13</v>
      </c>
      <c r="E47" s="1" t="s">
        <v>16</v>
      </c>
      <c r="F47" s="1" t="s">
        <v>56</v>
      </c>
    </row>
    <row r="48" spans="3:6" ht="15">
      <c r="C48" s="10" t="s">
        <v>15</v>
      </c>
      <c r="D48" s="11">
        <v>2012891.14</v>
      </c>
      <c r="E48" s="11">
        <v>1096533.44</v>
      </c>
      <c r="F48" s="11">
        <v>3109424.58</v>
      </c>
    </row>
    <row r="49" spans="3:6" ht="15">
      <c r="C49" s="10" t="s">
        <v>52</v>
      </c>
      <c r="D49" s="11">
        <v>215139</v>
      </c>
      <c r="E49" s="11"/>
      <c r="F49" s="11">
        <v>215139</v>
      </c>
    </row>
    <row r="50" spans="3:6" ht="15">
      <c r="C50" s="10" t="s">
        <v>24</v>
      </c>
      <c r="D50" s="11">
        <v>7640</v>
      </c>
      <c r="E50" s="11">
        <v>45214.25</v>
      </c>
      <c r="F50" s="11">
        <v>52854.25</v>
      </c>
    </row>
    <row r="51" spans="3:6" ht="15">
      <c r="C51" s="10" t="s">
        <v>33</v>
      </c>
      <c r="D51" s="11">
        <v>182078.66</v>
      </c>
      <c r="E51" s="11"/>
      <c r="F51" s="11">
        <v>182078.66</v>
      </c>
    </row>
    <row r="52" spans="3:6" ht="15">
      <c r="C52" s="10" t="s">
        <v>18</v>
      </c>
      <c r="D52" s="11">
        <v>242724.5</v>
      </c>
      <c r="E52" s="11">
        <f>7081.79+21310</f>
        <v>28391.79</v>
      </c>
      <c r="F52" s="11">
        <v>271116.29</v>
      </c>
    </row>
    <row r="53" spans="3:6" ht="15">
      <c r="C53" s="10" t="s">
        <v>56</v>
      </c>
      <c r="D53" s="11">
        <v>2660473.3</v>
      </c>
      <c r="E53" s="11">
        <v>1170139.48</v>
      </c>
      <c r="F53" s="11">
        <v>3830612.78</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66"/>
  <sheetViews>
    <sheetView tabSelected="1" view="pageBreakPreview" zoomScaleSheetLayoutView="100" zoomScalePageLayoutView="0" workbookViewId="0" topLeftCell="A58">
      <selection activeCell="D80" sqref="D80"/>
    </sheetView>
  </sheetViews>
  <sheetFormatPr defaultColWidth="9.140625" defaultRowHeight="15"/>
  <cols>
    <col min="1" max="1" width="5.140625" style="12" customWidth="1"/>
    <col min="2" max="2" width="55.7109375" style="12" customWidth="1"/>
    <col min="3" max="3" width="38.421875" style="12" customWidth="1"/>
    <col min="4" max="4" width="18.7109375" style="12" customWidth="1"/>
    <col min="5" max="5" width="13.140625" style="13" customWidth="1"/>
    <col min="6" max="6" width="14.421875" style="14" customWidth="1"/>
    <col min="7" max="7" width="9.140625" style="12" customWidth="1"/>
    <col min="8" max="8" width="9.7109375" style="12" customWidth="1"/>
    <col min="9" max="16384" width="9.140625" style="12" customWidth="1"/>
  </cols>
  <sheetData>
    <row r="1" spans="1:6" ht="18" customHeight="1">
      <c r="A1" s="15"/>
      <c r="B1" s="16" t="s">
        <v>57</v>
      </c>
      <c r="C1" s="17" t="s">
        <v>58</v>
      </c>
      <c r="D1" s="18"/>
      <c r="E1" s="19"/>
      <c r="F1" s="20"/>
    </row>
    <row r="2" spans="1:6" ht="18" customHeight="1">
      <c r="A2" s="15"/>
      <c r="B2" s="21" t="s">
        <v>59</v>
      </c>
      <c r="C2" s="22" t="s">
        <v>60</v>
      </c>
      <c r="D2" s="18"/>
      <c r="E2" s="23"/>
      <c r="F2" s="20"/>
    </row>
    <row r="3" spans="1:6" ht="18" customHeight="1">
      <c r="A3" s="15"/>
      <c r="B3" s="21" t="s">
        <v>61</v>
      </c>
      <c r="C3" s="24" t="s">
        <v>62</v>
      </c>
      <c r="D3" s="20"/>
      <c r="E3" s="25"/>
      <c r="F3" s="20"/>
    </row>
    <row r="4" spans="1:6" ht="18" customHeight="1">
      <c r="A4" s="15"/>
      <c r="B4" s="21" t="s">
        <v>63</v>
      </c>
      <c r="C4" s="24" t="s">
        <v>64</v>
      </c>
      <c r="D4" s="20"/>
      <c r="E4" s="25"/>
      <c r="F4" s="20"/>
    </row>
    <row r="5" spans="1:6" ht="18" customHeight="1">
      <c r="A5" s="15"/>
      <c r="B5" s="21" t="s">
        <v>65</v>
      </c>
      <c r="C5" s="26" t="s">
        <v>66</v>
      </c>
      <c r="D5" s="27"/>
      <c r="E5" s="25"/>
      <c r="F5" s="20"/>
    </row>
    <row r="6" spans="1:6" ht="18" customHeight="1">
      <c r="A6" s="15"/>
      <c r="B6" s="21"/>
      <c r="C6" s="26"/>
      <c r="E6" s="25"/>
      <c r="F6" s="20"/>
    </row>
    <row r="7" spans="1:6" ht="18" customHeight="1">
      <c r="A7" s="15"/>
      <c r="B7" s="16" t="s">
        <v>67</v>
      </c>
      <c r="C7" s="28" t="s">
        <v>68</v>
      </c>
      <c r="D7" s="27"/>
      <c r="E7" s="25"/>
      <c r="F7" s="20"/>
    </row>
    <row r="8" spans="1:6" ht="18" customHeight="1">
      <c r="A8" s="15"/>
      <c r="B8" s="21" t="s">
        <v>59</v>
      </c>
      <c r="C8" s="26" t="s">
        <v>69</v>
      </c>
      <c r="D8" s="27"/>
      <c r="E8" s="25"/>
      <c r="F8" s="20"/>
    </row>
    <row r="9" spans="1:6" ht="18" customHeight="1">
      <c r="A9" s="15"/>
      <c r="B9" s="21" t="s">
        <v>70</v>
      </c>
      <c r="C9" s="26" t="s">
        <v>71</v>
      </c>
      <c r="D9" s="27"/>
      <c r="E9" s="25"/>
      <c r="F9" s="20"/>
    </row>
    <row r="10" spans="1:6" ht="18" customHeight="1">
      <c r="A10" s="15"/>
      <c r="B10" s="21" t="s">
        <v>63</v>
      </c>
      <c r="C10" s="26" t="s">
        <v>72</v>
      </c>
      <c r="D10" s="27"/>
      <c r="E10" s="25"/>
      <c r="F10" s="20"/>
    </row>
    <row r="11" spans="1:6" ht="18" customHeight="1">
      <c r="A11" s="29"/>
      <c r="B11" s="29"/>
      <c r="C11" s="30"/>
      <c r="D11" s="27"/>
      <c r="E11" s="25"/>
      <c r="F11" s="20"/>
    </row>
    <row r="12" spans="1:6" ht="29.25" customHeight="1">
      <c r="A12" s="279" t="s">
        <v>189</v>
      </c>
      <c r="B12" s="279"/>
      <c r="C12" s="279"/>
      <c r="D12" s="31" t="s">
        <v>73</v>
      </c>
      <c r="E12" s="280"/>
      <c r="F12" s="280"/>
    </row>
    <row r="13" spans="1:6" s="37" customFormat="1" ht="30">
      <c r="A13" s="32" t="s">
        <v>74</v>
      </c>
      <c r="B13" s="33" t="s">
        <v>75</v>
      </c>
      <c r="C13" s="33" t="s">
        <v>9</v>
      </c>
      <c r="D13" s="34" t="s">
        <v>76</v>
      </c>
      <c r="E13" s="35" t="s">
        <v>77</v>
      </c>
      <c r="F13" s="36" t="s">
        <v>78</v>
      </c>
    </row>
    <row r="14" spans="1:6" ht="18" customHeight="1">
      <c r="A14" s="38" t="s">
        <v>79</v>
      </c>
      <c r="B14" s="39" t="s">
        <v>80</v>
      </c>
      <c r="C14" s="40"/>
      <c r="D14" s="41" t="s">
        <v>81</v>
      </c>
      <c r="E14" s="42" t="s">
        <v>82</v>
      </c>
      <c r="F14" s="43" t="s">
        <v>81</v>
      </c>
    </row>
    <row r="15" spans="1:6" s="50" customFormat="1" ht="15" customHeight="1">
      <c r="A15" s="44"/>
      <c r="B15" s="45"/>
      <c r="C15" s="46" t="s">
        <v>83</v>
      </c>
      <c r="D15" s="47"/>
      <c r="E15" s="48"/>
      <c r="F15" s="49"/>
    </row>
    <row r="16" spans="1:6" ht="15" customHeight="1">
      <c r="A16" s="51"/>
      <c r="B16" s="52" t="s">
        <v>84</v>
      </c>
      <c r="C16" s="53" t="s">
        <v>13</v>
      </c>
      <c r="D16" s="54">
        <f>'Popis Imovine'!D48</f>
        <v>2012891.14</v>
      </c>
      <c r="E16" s="55"/>
      <c r="F16" s="56"/>
    </row>
    <row r="17" spans="1:6" ht="15" customHeight="1">
      <c r="A17" s="57"/>
      <c r="B17" s="58" t="s">
        <v>85</v>
      </c>
      <c r="C17" s="59" t="s">
        <v>16</v>
      </c>
      <c r="D17" s="60">
        <f>'Popis Imovine'!E48</f>
        <v>1096533.44</v>
      </c>
      <c r="E17" s="55"/>
      <c r="F17" s="61"/>
    </row>
    <row r="18" spans="1:6" ht="15" customHeight="1">
      <c r="A18" s="57"/>
      <c r="B18" s="62" t="s">
        <v>86</v>
      </c>
      <c r="C18" s="63" t="s">
        <v>87</v>
      </c>
      <c r="D18" s="64">
        <f>SUM(D16:D17)</f>
        <v>3109424.58</v>
      </c>
      <c r="E18" s="65"/>
      <c r="F18" s="66">
        <f>SUM(F16:F17)</f>
        <v>0</v>
      </c>
    </row>
    <row r="19" spans="1:6" ht="15" customHeight="1">
      <c r="A19" s="57"/>
      <c r="B19" s="62" t="s">
        <v>88</v>
      </c>
      <c r="C19" s="67" t="s">
        <v>89</v>
      </c>
      <c r="D19" s="68"/>
      <c r="E19" s="69"/>
      <c r="F19" s="70"/>
    </row>
    <row r="20" spans="1:6" ht="15" customHeight="1">
      <c r="A20" s="57"/>
      <c r="B20" s="71" t="s">
        <v>90</v>
      </c>
      <c r="C20" s="53" t="s">
        <v>13</v>
      </c>
      <c r="D20" s="54">
        <f>'Popis Imovine'!D49+'Popis Imovine'!D50+'Popis Imovine'!D51+'Popis Imovine'!D52</f>
        <v>647582.16</v>
      </c>
      <c r="E20" s="55"/>
      <c r="F20" s="56"/>
    </row>
    <row r="21" spans="1:6" ht="15" customHeight="1">
      <c r="A21" s="57"/>
      <c r="B21" s="72" t="s">
        <v>91</v>
      </c>
      <c r="C21" s="59" t="s">
        <v>16</v>
      </c>
      <c r="D21" s="60">
        <f>'Popis Imovine'!E49+'Popis Imovine'!E50+'Popis Imovine'!E51+'Popis Imovine'!E52</f>
        <v>73606.04000000001</v>
      </c>
      <c r="E21" s="55"/>
      <c r="F21" s="61"/>
    </row>
    <row r="22" spans="1:6" ht="15" customHeight="1">
      <c r="A22" s="57"/>
      <c r="B22" s="72" t="s">
        <v>92</v>
      </c>
      <c r="C22" s="63" t="s">
        <v>87</v>
      </c>
      <c r="D22" s="64">
        <f>SUM(D20:D21)</f>
        <v>721188.2000000001</v>
      </c>
      <c r="E22" s="65"/>
      <c r="F22" s="66">
        <f>F20+F21</f>
        <v>0</v>
      </c>
    </row>
    <row r="23" spans="1:6" ht="15" customHeight="1">
      <c r="A23" s="57"/>
      <c r="B23" s="73" t="s">
        <v>93</v>
      </c>
      <c r="C23" s="67" t="s">
        <v>94</v>
      </c>
      <c r="D23" s="68"/>
      <c r="E23" s="69"/>
      <c r="F23" s="70"/>
    </row>
    <row r="24" spans="1:6" ht="15" customHeight="1">
      <c r="A24" s="57"/>
      <c r="B24" s="74" t="s">
        <v>95</v>
      </c>
      <c r="C24" s="75" t="s">
        <v>13</v>
      </c>
      <c r="D24" s="76">
        <v>150000</v>
      </c>
      <c r="E24" s="77"/>
      <c r="F24" s="78"/>
    </row>
    <row r="25" spans="1:6" ht="15" customHeight="1">
      <c r="A25" s="57"/>
      <c r="B25" s="74" t="s">
        <v>96</v>
      </c>
      <c r="C25" s="63" t="s">
        <v>87</v>
      </c>
      <c r="D25" s="79">
        <f>SUM(D24:D24)</f>
        <v>150000</v>
      </c>
      <c r="E25" s="80"/>
      <c r="F25" s="66">
        <f>SUM(F24)</f>
        <v>0</v>
      </c>
    </row>
    <row r="26" spans="1:6" ht="15" customHeight="1">
      <c r="A26" s="57"/>
      <c r="B26" s="52" t="s">
        <v>97</v>
      </c>
      <c r="C26" s="67" t="s">
        <v>98</v>
      </c>
      <c r="D26" s="68"/>
      <c r="E26" s="69"/>
      <c r="F26" s="70"/>
    </row>
    <row r="27" spans="1:8" ht="15" customHeight="1">
      <c r="A27" s="57"/>
      <c r="B27" s="74" t="s">
        <v>99</v>
      </c>
      <c r="C27" s="81" t="s">
        <v>100</v>
      </c>
      <c r="D27" s="82">
        <v>65000</v>
      </c>
      <c r="E27" s="83"/>
      <c r="F27" s="56"/>
      <c r="H27" s="84"/>
    </row>
    <row r="28" spans="1:8" ht="15" customHeight="1">
      <c r="A28" s="57"/>
      <c r="B28" s="85" t="s">
        <v>101</v>
      </c>
      <c r="C28" s="81" t="s">
        <v>102</v>
      </c>
      <c r="D28" s="82">
        <v>25000</v>
      </c>
      <c r="E28" s="83"/>
      <c r="F28" s="86"/>
      <c r="H28" s="84"/>
    </row>
    <row r="29" spans="1:8" ht="15" customHeight="1">
      <c r="A29" s="57"/>
      <c r="B29" s="74" t="s">
        <v>103</v>
      </c>
      <c r="C29" s="81" t="s">
        <v>100</v>
      </c>
      <c r="D29" s="82">
        <v>65000</v>
      </c>
      <c r="E29" s="83"/>
      <c r="F29" s="86"/>
      <c r="H29" s="84"/>
    </row>
    <row r="30" spans="1:8" ht="15" customHeight="1">
      <c r="A30" s="57"/>
      <c r="B30" s="85" t="s">
        <v>101</v>
      </c>
      <c r="C30" s="81" t="s">
        <v>102</v>
      </c>
      <c r="D30" s="82">
        <v>25000</v>
      </c>
      <c r="E30" s="83"/>
      <c r="F30" s="86"/>
      <c r="H30" s="84"/>
    </row>
    <row r="31" spans="1:8" ht="15" customHeight="1">
      <c r="A31" s="57"/>
      <c r="B31" s="85" t="s">
        <v>101</v>
      </c>
      <c r="C31" s="81" t="s">
        <v>104</v>
      </c>
      <c r="D31" s="82">
        <v>5000</v>
      </c>
      <c r="E31" s="83"/>
      <c r="F31" s="86"/>
      <c r="H31" s="84"/>
    </row>
    <row r="32" spans="1:8" ht="15" customHeight="1">
      <c r="A32" s="57"/>
      <c r="B32" s="74" t="s">
        <v>105</v>
      </c>
      <c r="C32" s="81" t="s">
        <v>100</v>
      </c>
      <c r="D32" s="82">
        <v>65000</v>
      </c>
      <c r="E32" s="83"/>
      <c r="F32" s="86"/>
      <c r="H32" s="84"/>
    </row>
    <row r="33" spans="1:8" ht="15" customHeight="1">
      <c r="A33" s="57"/>
      <c r="B33" s="87" t="s">
        <v>106</v>
      </c>
      <c r="C33" s="81" t="s">
        <v>102</v>
      </c>
      <c r="D33" s="82">
        <v>25000</v>
      </c>
      <c r="E33" s="83"/>
      <c r="F33" s="86"/>
      <c r="H33" s="84"/>
    </row>
    <row r="34" spans="1:8" ht="15" customHeight="1">
      <c r="A34" s="57"/>
      <c r="B34" s="74" t="s">
        <v>107</v>
      </c>
      <c r="C34" s="81" t="s">
        <v>100</v>
      </c>
      <c r="D34" s="82">
        <v>65000</v>
      </c>
      <c r="E34" s="83"/>
      <c r="F34" s="86"/>
      <c r="H34" s="84"/>
    </row>
    <row r="35" spans="1:8" ht="15" customHeight="1">
      <c r="A35" s="57"/>
      <c r="B35" s="85" t="s">
        <v>101</v>
      </c>
      <c r="C35" s="81" t="s">
        <v>102</v>
      </c>
      <c r="D35" s="82">
        <v>25000</v>
      </c>
      <c r="E35" s="83"/>
      <c r="F35" s="61"/>
      <c r="H35" s="84"/>
    </row>
    <row r="36" spans="1:6" ht="15" customHeight="1">
      <c r="A36" s="57"/>
      <c r="B36" s="88"/>
      <c r="C36" s="63" t="s">
        <v>87</v>
      </c>
      <c r="D36" s="79">
        <f>SUM(D27:D35)</f>
        <v>365000</v>
      </c>
      <c r="E36" s="80"/>
      <c r="F36" s="66">
        <f>SUM(F27:F35)</f>
        <v>0</v>
      </c>
    </row>
    <row r="37" spans="1:6" s="94" customFormat="1" ht="15" customHeight="1">
      <c r="A37" s="89"/>
      <c r="B37" s="90"/>
      <c r="C37" s="91"/>
      <c r="D37" s="92" t="s">
        <v>108</v>
      </c>
      <c r="E37" s="92"/>
      <c r="F37" s="93"/>
    </row>
    <row r="38" spans="1:6" s="94" customFormat="1" ht="15" customHeight="1">
      <c r="A38" s="89"/>
      <c r="B38" s="90"/>
      <c r="C38" s="95"/>
      <c r="D38" s="96" t="s">
        <v>109</v>
      </c>
      <c r="E38" s="97"/>
      <c r="F38" s="98"/>
    </row>
    <row r="39" spans="1:6" s="94" customFormat="1" ht="15" customHeight="1">
      <c r="A39" s="89"/>
      <c r="B39" s="90"/>
      <c r="C39" s="95"/>
      <c r="D39" s="96" t="s">
        <v>110</v>
      </c>
      <c r="E39" s="97"/>
      <c r="F39" s="98"/>
    </row>
    <row r="40" spans="1:6" s="94" customFormat="1" ht="14.25" customHeight="1">
      <c r="A40" s="89"/>
      <c r="B40" s="90"/>
      <c r="C40" s="95"/>
      <c r="D40" s="96" t="s">
        <v>111</v>
      </c>
      <c r="E40" s="97"/>
      <c r="F40" s="98"/>
    </row>
    <row r="41" spans="1:6" s="94" customFormat="1" ht="15" customHeight="1" hidden="1">
      <c r="A41" s="89"/>
      <c r="B41" s="90"/>
      <c r="C41" s="99"/>
      <c r="D41" s="100"/>
      <c r="E41" s="101"/>
      <c r="F41" s="102"/>
    </row>
    <row r="42" spans="1:6" s="94" customFormat="1" ht="15" customHeight="1">
      <c r="A42" s="89"/>
      <c r="B42" s="103" t="s">
        <v>112</v>
      </c>
      <c r="C42" s="99"/>
      <c r="D42" s="104" t="s">
        <v>113</v>
      </c>
      <c r="E42" s="105"/>
      <c r="F42" s="106"/>
    </row>
    <row r="43" spans="1:6" s="94" customFormat="1" ht="15" customHeight="1">
      <c r="A43" s="89"/>
      <c r="B43" s="107" t="s">
        <v>114</v>
      </c>
      <c r="C43" s="108" t="s">
        <v>87</v>
      </c>
      <c r="D43" s="109"/>
      <c r="E43" s="109"/>
      <c r="F43" s="110">
        <f>F40+F42</f>
        <v>0</v>
      </c>
    </row>
    <row r="44" spans="1:6" s="94" customFormat="1" ht="15" customHeight="1">
      <c r="A44" s="89"/>
      <c r="B44" s="111" t="s">
        <v>115</v>
      </c>
      <c r="C44" s="95"/>
      <c r="D44" s="95"/>
      <c r="E44" s="112" t="s">
        <v>116</v>
      </c>
      <c r="F44" s="113">
        <f>SUM(F45)*0.95</f>
        <v>0</v>
      </c>
    </row>
    <row r="45" spans="1:6" s="94" customFormat="1" ht="15" customHeight="1">
      <c r="A45" s="114"/>
      <c r="B45" s="115" t="s">
        <v>117</v>
      </c>
      <c r="C45" s="116"/>
      <c r="D45" s="116"/>
      <c r="E45" s="117" t="s">
        <v>118</v>
      </c>
      <c r="F45" s="118">
        <f>SUM(F36,F25,F22,F18)-F40</f>
        <v>0</v>
      </c>
    </row>
    <row r="46" spans="1:6" s="94" customFormat="1" ht="18" customHeight="1">
      <c r="A46" s="119"/>
      <c r="B46" s="120"/>
      <c r="C46" s="116"/>
      <c r="D46" s="116"/>
      <c r="E46" s="121"/>
      <c r="F46" s="122"/>
    </row>
    <row r="47" spans="1:6" s="37" customFormat="1" ht="30">
      <c r="A47" s="123" t="s">
        <v>74</v>
      </c>
      <c r="B47" s="124" t="s">
        <v>75</v>
      </c>
      <c r="C47" s="124" t="s">
        <v>9</v>
      </c>
      <c r="D47" s="34" t="s">
        <v>76</v>
      </c>
      <c r="E47" s="35" t="s">
        <v>77</v>
      </c>
      <c r="F47" s="125" t="s">
        <v>78</v>
      </c>
    </row>
    <row r="48" spans="1:6" s="127" customFormat="1" ht="18" customHeight="1">
      <c r="A48" s="38" t="s">
        <v>119</v>
      </c>
      <c r="B48" s="39" t="s">
        <v>120</v>
      </c>
      <c r="C48" s="126"/>
      <c r="D48" s="41" t="s">
        <v>81</v>
      </c>
      <c r="E48" s="42" t="s">
        <v>82</v>
      </c>
      <c r="F48" s="43" t="s">
        <v>81</v>
      </c>
    </row>
    <row r="49" spans="1:6" s="127" customFormat="1" ht="27.75" customHeight="1">
      <c r="A49" s="128"/>
      <c r="B49" s="129" t="s">
        <v>121</v>
      </c>
      <c r="C49" s="67" t="s">
        <v>89</v>
      </c>
      <c r="D49" s="68"/>
      <c r="E49" s="69"/>
      <c r="F49" s="70"/>
    </row>
    <row r="50" spans="1:6" s="134" customFormat="1" ht="15">
      <c r="A50" s="128"/>
      <c r="B50" s="130"/>
      <c r="C50" s="131" t="s">
        <v>13</v>
      </c>
      <c r="D50" s="132">
        <v>432443.16</v>
      </c>
      <c r="E50" s="133"/>
      <c r="F50" s="56"/>
    </row>
    <row r="51" spans="1:6" s="134" customFormat="1" ht="15">
      <c r="A51" s="128"/>
      <c r="B51" s="135"/>
      <c r="C51" s="59" t="s">
        <v>16</v>
      </c>
      <c r="D51" s="132">
        <f>7081.79+21310</f>
        <v>28391.79</v>
      </c>
      <c r="E51" s="133"/>
      <c r="F51" s="61"/>
    </row>
    <row r="52" spans="1:6" s="134" customFormat="1" ht="15" customHeight="1">
      <c r="A52" s="128"/>
      <c r="B52" s="136"/>
      <c r="C52" s="63" t="s">
        <v>87</v>
      </c>
      <c r="D52" s="137">
        <f>SUM(D50:D51)</f>
        <v>460834.94999999995</v>
      </c>
      <c r="E52" s="138"/>
      <c r="F52" s="66">
        <f>SUM(F50:F51)</f>
        <v>0</v>
      </c>
    </row>
    <row r="53" spans="1:6" s="94" customFormat="1" ht="15" customHeight="1">
      <c r="A53" s="139"/>
      <c r="B53" s="103" t="s">
        <v>85</v>
      </c>
      <c r="C53" s="140"/>
      <c r="D53" s="141" t="s">
        <v>122</v>
      </c>
      <c r="E53" s="142"/>
      <c r="F53" s="143"/>
    </row>
    <row r="54" spans="1:6" s="94" customFormat="1" ht="15" customHeight="1">
      <c r="A54" s="139"/>
      <c r="B54" s="111" t="s">
        <v>182</v>
      </c>
      <c r="C54" s="144"/>
      <c r="D54" s="145" t="s">
        <v>123</v>
      </c>
      <c r="E54" s="146"/>
      <c r="F54" s="147"/>
    </row>
    <row r="55" spans="1:6" s="94" customFormat="1" ht="15" customHeight="1">
      <c r="A55" s="139"/>
      <c r="B55"/>
      <c r="C55" s="144"/>
      <c r="D55" s="148" t="s">
        <v>124</v>
      </c>
      <c r="E55" s="149"/>
      <c r="F55" s="147"/>
    </row>
    <row r="56" spans="1:6" s="94" customFormat="1" ht="15" customHeight="1">
      <c r="A56" s="139"/>
      <c r="B56" s="150"/>
      <c r="C56" s="108" t="s">
        <v>87</v>
      </c>
      <c r="D56" s="151"/>
      <c r="E56" s="151"/>
      <c r="F56" s="110">
        <f>F54</f>
        <v>0</v>
      </c>
    </row>
    <row r="57" spans="1:6" s="94" customFormat="1" ht="15" customHeight="1">
      <c r="A57" s="89"/>
      <c r="B57" s="90"/>
      <c r="C57" s="91"/>
      <c r="D57" s="92" t="s">
        <v>108</v>
      </c>
      <c r="E57" s="92"/>
      <c r="F57" s="93"/>
    </row>
    <row r="58" spans="1:6" s="94" customFormat="1" ht="15" customHeight="1">
      <c r="A58" s="89"/>
      <c r="B58" s="90"/>
      <c r="C58" s="95"/>
      <c r="D58" s="96" t="s">
        <v>109</v>
      </c>
      <c r="E58" s="97"/>
      <c r="F58" s="98"/>
    </row>
    <row r="59" spans="1:6" s="94" customFormat="1" ht="15" customHeight="1">
      <c r="A59" s="89"/>
      <c r="B59" s="90"/>
      <c r="C59" s="95"/>
      <c r="D59" s="96" t="s">
        <v>110</v>
      </c>
      <c r="E59" s="97"/>
      <c r="F59" s="98"/>
    </row>
    <row r="60" spans="1:6" s="94" customFormat="1" ht="15" customHeight="1">
      <c r="A60" s="89"/>
      <c r="B60" s="90"/>
      <c r="C60" s="95"/>
      <c r="D60" s="96" t="s">
        <v>111</v>
      </c>
      <c r="E60" s="97"/>
      <c r="F60" s="98"/>
    </row>
    <row r="61" spans="1:6" s="94" customFormat="1" ht="15" customHeight="1">
      <c r="A61" s="89"/>
      <c r="B61" s="103"/>
      <c r="C61" s="99"/>
      <c r="D61" s="104" t="s">
        <v>113</v>
      </c>
      <c r="E61" s="105"/>
      <c r="F61" s="106"/>
    </row>
    <row r="62" spans="1:6" s="94" customFormat="1" ht="15" customHeight="1">
      <c r="A62" s="89"/>
      <c r="B62" s="152" t="s">
        <v>117</v>
      </c>
      <c r="C62" s="108" t="s">
        <v>87</v>
      </c>
      <c r="D62" s="109" t="s">
        <v>125</v>
      </c>
      <c r="E62" s="109"/>
      <c r="F62" s="110"/>
    </row>
    <row r="63" spans="1:6" s="94" customFormat="1" ht="15" customHeight="1">
      <c r="A63" s="89"/>
      <c r="B63" s="111"/>
      <c r="C63" s="95"/>
      <c r="D63" s="95"/>
      <c r="E63" s="112" t="s">
        <v>116</v>
      </c>
      <c r="F63" s="113">
        <f>F64*0.95</f>
        <v>0</v>
      </c>
    </row>
    <row r="64" spans="1:6" s="94" customFormat="1" ht="15" customHeight="1">
      <c r="A64" s="114"/>
      <c r="B64" s="115"/>
      <c r="C64" s="116"/>
      <c r="D64" s="116"/>
      <c r="E64" s="117" t="s">
        <v>118</v>
      </c>
      <c r="F64" s="118">
        <f>F52+F56-F60</f>
        <v>0</v>
      </c>
    </row>
    <row r="65" spans="1:6" s="154" customFormat="1" ht="18" customHeight="1">
      <c r="A65" s="153"/>
      <c r="B65" s="120"/>
      <c r="C65" s="116"/>
      <c r="D65" s="116"/>
      <c r="E65" s="121"/>
      <c r="F65" s="122"/>
    </row>
    <row r="66" spans="1:6" s="37" customFormat="1" ht="30">
      <c r="A66" s="123" t="s">
        <v>74</v>
      </c>
      <c r="B66" s="124" t="s">
        <v>75</v>
      </c>
      <c r="C66" s="124" t="s">
        <v>9</v>
      </c>
      <c r="D66" s="34" t="s">
        <v>76</v>
      </c>
      <c r="E66" s="35" t="s">
        <v>77</v>
      </c>
      <c r="F66" s="125" t="s">
        <v>78</v>
      </c>
    </row>
    <row r="67" spans="1:6" s="127" customFormat="1" ht="18" customHeight="1">
      <c r="A67" s="38" t="s">
        <v>126</v>
      </c>
      <c r="B67" s="39" t="s">
        <v>127</v>
      </c>
      <c r="C67" s="126"/>
      <c r="D67" s="41" t="s">
        <v>81</v>
      </c>
      <c r="E67" s="42" t="s">
        <v>82</v>
      </c>
      <c r="F67" s="43" t="s">
        <v>81</v>
      </c>
    </row>
    <row r="68" spans="1:6" s="134" customFormat="1" ht="15" customHeight="1">
      <c r="A68" s="128"/>
      <c r="B68" s="73" t="s">
        <v>128</v>
      </c>
      <c r="C68" s="67" t="s">
        <v>89</v>
      </c>
      <c r="D68" s="155"/>
      <c r="E68" s="156"/>
      <c r="F68" s="157"/>
    </row>
    <row r="69" spans="1:6" s="134" customFormat="1" ht="15" customHeight="1">
      <c r="A69" s="128"/>
      <c r="B69" s="74" t="s">
        <v>129</v>
      </c>
      <c r="C69" s="81" t="s">
        <v>130</v>
      </c>
      <c r="D69" s="132">
        <v>20000</v>
      </c>
      <c r="E69" s="133"/>
      <c r="F69" s="78"/>
    </row>
    <row r="70" spans="1:6" s="134" customFormat="1" ht="15" customHeight="1">
      <c r="A70" s="128"/>
      <c r="B70" s="74" t="s">
        <v>131</v>
      </c>
      <c r="C70" s="81" t="s">
        <v>132</v>
      </c>
      <c r="D70" s="158">
        <v>10000</v>
      </c>
      <c r="E70" s="159"/>
      <c r="F70" s="78"/>
    </row>
    <row r="71" spans="1:6" s="134" customFormat="1" ht="15" customHeight="1">
      <c r="A71" s="128"/>
      <c r="B71" s="130"/>
      <c r="C71" s="63" t="s">
        <v>87</v>
      </c>
      <c r="D71" s="137"/>
      <c r="E71" s="138"/>
      <c r="F71" s="66">
        <f>SUM(F69:F70)</f>
        <v>0</v>
      </c>
    </row>
    <row r="72" spans="1:6" s="134" customFormat="1" ht="15" customHeight="1">
      <c r="A72" s="128"/>
      <c r="B72" s="130"/>
      <c r="C72" s="67" t="s">
        <v>94</v>
      </c>
      <c r="D72" s="155"/>
      <c r="E72" s="156"/>
      <c r="F72" s="157"/>
    </row>
    <row r="73" spans="1:6" s="134" customFormat="1" ht="15" customHeight="1">
      <c r="A73" s="128"/>
      <c r="B73" s="130"/>
      <c r="C73" s="160" t="s">
        <v>133</v>
      </c>
      <c r="D73" s="161">
        <v>20000</v>
      </c>
      <c r="E73" s="162"/>
      <c r="F73" s="78"/>
    </row>
    <row r="74" spans="1:6" s="134" customFormat="1" ht="15" customHeight="1">
      <c r="A74" s="128"/>
      <c r="B74" s="163"/>
      <c r="C74" s="63" t="s">
        <v>87</v>
      </c>
      <c r="D74" s="137"/>
      <c r="E74" s="138"/>
      <c r="F74" s="66">
        <f>SUM(F73)</f>
        <v>0</v>
      </c>
    </row>
    <row r="75" spans="1:6" s="134" customFormat="1" ht="15" customHeight="1">
      <c r="A75" s="128"/>
      <c r="B75" s="164"/>
      <c r="C75" s="67" t="s">
        <v>134</v>
      </c>
      <c r="D75" s="155"/>
      <c r="E75" s="156"/>
      <c r="F75" s="157"/>
    </row>
    <row r="76" spans="1:6" s="134" customFormat="1" ht="15" customHeight="1">
      <c r="A76" s="128"/>
      <c r="B76" s="130"/>
      <c r="C76" s="160" t="s">
        <v>135</v>
      </c>
      <c r="D76" s="161">
        <v>1000</v>
      </c>
      <c r="E76" s="162"/>
      <c r="F76" s="78"/>
    </row>
    <row r="77" spans="1:6" s="134" customFormat="1" ht="15" customHeight="1">
      <c r="A77" s="128"/>
      <c r="B77" s="130"/>
      <c r="C77" s="63" t="s">
        <v>87</v>
      </c>
      <c r="D77" s="137"/>
      <c r="E77" s="138"/>
      <c r="F77" s="66">
        <f>SUM(F76)</f>
        <v>0</v>
      </c>
    </row>
    <row r="78" spans="1:6" s="134" customFormat="1" ht="15" customHeight="1">
      <c r="A78" s="128"/>
      <c r="B78" s="130"/>
      <c r="C78" s="67" t="s">
        <v>136</v>
      </c>
      <c r="D78" s="155"/>
      <c r="E78" s="156"/>
      <c r="F78" s="157"/>
    </row>
    <row r="79" spans="1:6" s="134" customFormat="1" ht="15" customHeight="1">
      <c r="A79" s="128"/>
      <c r="B79" s="130"/>
      <c r="C79" s="160" t="s">
        <v>137</v>
      </c>
      <c r="D79" s="161">
        <v>1000</v>
      </c>
      <c r="E79" s="162"/>
      <c r="F79" s="78"/>
    </row>
    <row r="80" spans="1:6" s="134" customFormat="1" ht="15" customHeight="1">
      <c r="A80" s="165"/>
      <c r="B80" s="135"/>
      <c r="C80" s="63" t="s">
        <v>87</v>
      </c>
      <c r="D80" s="137"/>
      <c r="E80" s="138"/>
      <c r="F80" s="66">
        <f>SUM(F79)</f>
        <v>0</v>
      </c>
    </row>
    <row r="81" spans="1:6" s="134" customFormat="1" ht="15" customHeight="1">
      <c r="A81" s="165"/>
      <c r="B81" s="135"/>
      <c r="C81" s="67" t="s">
        <v>138</v>
      </c>
      <c r="D81" s="155"/>
      <c r="E81" s="156"/>
      <c r="F81" s="157"/>
    </row>
    <row r="82" spans="1:6" s="134" customFormat="1" ht="15" customHeight="1">
      <c r="A82" s="165"/>
      <c r="B82" s="135"/>
      <c r="C82" s="160" t="s">
        <v>139</v>
      </c>
      <c r="D82" s="161">
        <v>1000</v>
      </c>
      <c r="E82" s="162"/>
      <c r="F82" s="78"/>
    </row>
    <row r="83" spans="1:6" s="134" customFormat="1" ht="15" customHeight="1">
      <c r="A83" s="165"/>
      <c r="B83" s="135"/>
      <c r="C83" s="63" t="s">
        <v>87</v>
      </c>
      <c r="D83" s="137"/>
      <c r="E83" s="138"/>
      <c r="F83" s="66">
        <f>SUM(F82)</f>
        <v>0</v>
      </c>
    </row>
    <row r="84" spans="1:6" s="134" customFormat="1" ht="45">
      <c r="A84" s="165"/>
      <c r="B84" s="135"/>
      <c r="C84" s="166" t="s">
        <v>140</v>
      </c>
      <c r="D84" s="167"/>
      <c r="E84" s="168"/>
      <c r="F84" s="169"/>
    </row>
    <row r="85" spans="1:6" s="134" customFormat="1" ht="15" customHeight="1">
      <c r="A85" s="165"/>
      <c r="B85" s="135"/>
      <c r="C85" s="170" t="s">
        <v>141</v>
      </c>
      <c r="D85" s="132">
        <v>40000</v>
      </c>
      <c r="E85" s="171"/>
      <c r="F85" s="78"/>
    </row>
    <row r="86" spans="1:6" s="134" customFormat="1" ht="15" customHeight="1">
      <c r="A86" s="165"/>
      <c r="B86" s="172"/>
      <c r="C86" s="63" t="s">
        <v>87</v>
      </c>
      <c r="D86" s="137"/>
      <c r="E86" s="138"/>
      <c r="F86" s="66">
        <f>F71+F74+F77+F80+F83</f>
        <v>0</v>
      </c>
    </row>
    <row r="87" spans="1:6" s="94" customFormat="1" ht="15" customHeight="1">
      <c r="A87" s="89"/>
      <c r="B87" s="90"/>
      <c r="C87" s="91"/>
      <c r="D87" s="92" t="s">
        <v>108</v>
      </c>
      <c r="E87" s="92"/>
      <c r="F87" s="93"/>
    </row>
    <row r="88" spans="1:6" s="94" customFormat="1" ht="15" customHeight="1">
      <c r="A88" s="89"/>
      <c r="B88" s="90"/>
      <c r="C88" s="95"/>
      <c r="D88" s="96" t="s">
        <v>109</v>
      </c>
      <c r="E88" s="97"/>
      <c r="F88" s="98"/>
    </row>
    <row r="89" spans="1:6" s="94" customFormat="1" ht="15" customHeight="1">
      <c r="A89" s="89"/>
      <c r="B89" s="90"/>
      <c r="C89" s="95"/>
      <c r="D89" s="96" t="s">
        <v>110</v>
      </c>
      <c r="E89" s="97"/>
      <c r="F89" s="98"/>
    </row>
    <row r="90" spans="1:6" s="94" customFormat="1" ht="15" customHeight="1">
      <c r="A90" s="89"/>
      <c r="B90" s="90"/>
      <c r="C90" s="95"/>
      <c r="D90" s="96" t="s">
        <v>111</v>
      </c>
      <c r="E90" s="97"/>
      <c r="F90" s="98">
        <f>F86*0.2</f>
        <v>0</v>
      </c>
    </row>
    <row r="91" spans="1:6" s="94" customFormat="1" ht="15" customHeight="1">
      <c r="A91" s="89"/>
      <c r="B91" s="103"/>
      <c r="C91" s="99"/>
      <c r="D91" s="104" t="s">
        <v>113</v>
      </c>
      <c r="E91" s="105"/>
      <c r="F91" s="106">
        <f>(F86-F90)*0.05</f>
        <v>0</v>
      </c>
    </row>
    <row r="92" spans="1:6" s="94" customFormat="1" ht="15" customHeight="1">
      <c r="A92" s="89"/>
      <c r="B92" s="107"/>
      <c r="C92" s="108" t="s">
        <v>87</v>
      </c>
      <c r="D92" s="109"/>
      <c r="E92" s="109"/>
      <c r="F92" s="110">
        <f>SUM(F86,F83,F80,F77,F74,F71)-F90</f>
        <v>0</v>
      </c>
    </row>
    <row r="93" spans="1:6" s="94" customFormat="1" ht="15" customHeight="1">
      <c r="A93" s="89"/>
      <c r="B93" s="111"/>
      <c r="C93" s="95"/>
      <c r="D93" s="95"/>
      <c r="E93" s="112" t="s">
        <v>116</v>
      </c>
      <c r="F93" s="113">
        <f>F94*0.95</f>
        <v>0</v>
      </c>
    </row>
    <row r="94" spans="1:6" s="94" customFormat="1" ht="15" customHeight="1">
      <c r="A94" s="114"/>
      <c r="B94" s="115"/>
      <c r="C94" s="116"/>
      <c r="D94" s="116"/>
      <c r="E94" s="117" t="s">
        <v>118</v>
      </c>
      <c r="F94" s="118">
        <f>SUM(F86,F83,F80,F77,F74,F71)-F90</f>
        <v>0</v>
      </c>
    </row>
    <row r="95" spans="1:6" s="154" customFormat="1" ht="18" customHeight="1">
      <c r="A95" s="153"/>
      <c r="B95" s="120"/>
      <c r="C95" s="116"/>
      <c r="D95" s="116"/>
      <c r="E95" s="121"/>
      <c r="F95" s="122"/>
    </row>
    <row r="96" spans="1:6" s="37" customFormat="1" ht="30">
      <c r="A96" s="123" t="s">
        <v>74</v>
      </c>
      <c r="B96" s="124" t="s">
        <v>75</v>
      </c>
      <c r="C96" s="124" t="s">
        <v>9</v>
      </c>
      <c r="D96" s="34" t="s">
        <v>76</v>
      </c>
      <c r="E96" s="35" t="s">
        <v>77</v>
      </c>
      <c r="F96" s="125" t="s">
        <v>78</v>
      </c>
    </row>
    <row r="97" spans="1:6" s="127" customFormat="1" ht="18" customHeight="1">
      <c r="A97" s="38" t="s">
        <v>142</v>
      </c>
      <c r="B97" s="39" t="s">
        <v>143</v>
      </c>
      <c r="C97" s="126"/>
      <c r="D97" s="41" t="s">
        <v>81</v>
      </c>
      <c r="E97" s="42" t="s">
        <v>82</v>
      </c>
      <c r="F97" s="43" t="s">
        <v>81</v>
      </c>
    </row>
    <row r="98" spans="1:6" s="134" customFormat="1" ht="24.75" customHeight="1">
      <c r="A98" s="128"/>
      <c r="B98" s="173" t="s">
        <v>144</v>
      </c>
      <c r="C98" s="67" t="s">
        <v>145</v>
      </c>
      <c r="D98" s="155"/>
      <c r="E98" s="156"/>
      <c r="F98" s="157"/>
    </row>
    <row r="99" spans="1:6" s="134" customFormat="1" ht="15" customHeight="1">
      <c r="A99" s="128"/>
      <c r="B99" s="135" t="s">
        <v>146</v>
      </c>
      <c r="C99" s="81" t="s">
        <v>133</v>
      </c>
      <c r="D99" s="132">
        <v>2000</v>
      </c>
      <c r="E99" s="133"/>
      <c r="F99" s="56"/>
    </row>
    <row r="100" spans="1:6" s="134" customFormat="1" ht="15" customHeight="1">
      <c r="A100" s="128"/>
      <c r="B100" s="163" t="s">
        <v>112</v>
      </c>
      <c r="C100" s="81" t="s">
        <v>147</v>
      </c>
      <c r="D100" s="132">
        <v>1500</v>
      </c>
      <c r="E100" s="133"/>
      <c r="F100" s="61"/>
    </row>
    <row r="101" spans="1:6" s="134" customFormat="1" ht="15" customHeight="1">
      <c r="A101" s="128"/>
      <c r="B101" s="164" t="s">
        <v>148</v>
      </c>
      <c r="C101" s="63" t="s">
        <v>87</v>
      </c>
      <c r="D101" s="137"/>
      <c r="E101" s="138"/>
      <c r="F101" s="66">
        <f>SUM(F99:F100)</f>
        <v>0</v>
      </c>
    </row>
    <row r="102" spans="1:6" s="94" customFormat="1" ht="15" customHeight="1">
      <c r="A102" s="89"/>
      <c r="B102" s="90"/>
      <c r="C102" s="91"/>
      <c r="D102" s="92" t="s">
        <v>108</v>
      </c>
      <c r="E102" s="92"/>
      <c r="F102" s="93"/>
    </row>
    <row r="103" spans="1:6" s="94" customFormat="1" ht="15" customHeight="1">
      <c r="A103" s="89"/>
      <c r="B103" s="90"/>
      <c r="C103" s="95"/>
      <c r="D103" s="96" t="s">
        <v>109</v>
      </c>
      <c r="E103" s="97"/>
      <c r="F103" s="98"/>
    </row>
    <row r="104" spans="1:6" s="94" customFormat="1" ht="15" customHeight="1">
      <c r="A104" s="89"/>
      <c r="B104" s="90"/>
      <c r="C104" s="95"/>
      <c r="D104" s="96" t="s">
        <v>110</v>
      </c>
      <c r="E104" s="97"/>
      <c r="F104" s="98"/>
    </row>
    <row r="105" spans="1:6" s="94" customFormat="1" ht="15" customHeight="1">
      <c r="A105" s="89"/>
      <c r="B105" s="90"/>
      <c r="C105" s="95"/>
      <c r="D105" s="96" t="s">
        <v>111</v>
      </c>
      <c r="E105" s="97"/>
      <c r="F105" s="98"/>
    </row>
    <row r="106" spans="1:6" s="94" customFormat="1" ht="15" customHeight="1">
      <c r="A106" s="89"/>
      <c r="B106" s="103"/>
      <c r="C106" s="99"/>
      <c r="D106" s="104" t="s">
        <v>113</v>
      </c>
      <c r="E106" s="105"/>
      <c r="F106" s="106"/>
    </row>
    <row r="107" spans="1:6" s="94" customFormat="1" ht="15" customHeight="1">
      <c r="A107" s="89"/>
      <c r="B107" s="107"/>
      <c r="C107" s="108" t="s">
        <v>87</v>
      </c>
      <c r="D107" s="109"/>
      <c r="E107" s="109"/>
      <c r="F107" s="110">
        <f>SUM(F101)-F105</f>
        <v>0</v>
      </c>
    </row>
    <row r="108" spans="1:6" s="94" customFormat="1" ht="15" customHeight="1">
      <c r="A108" s="89"/>
      <c r="B108" s="111"/>
      <c r="C108" s="95"/>
      <c r="D108" s="95"/>
      <c r="E108" s="112" t="s">
        <v>116</v>
      </c>
      <c r="F108" s="113">
        <f>F109*0.95</f>
        <v>0</v>
      </c>
    </row>
    <row r="109" spans="1:6" s="94" customFormat="1" ht="15" customHeight="1">
      <c r="A109" s="114"/>
      <c r="B109" s="115"/>
      <c r="C109" s="116"/>
      <c r="D109" s="116"/>
      <c r="E109" s="117" t="s">
        <v>118</v>
      </c>
      <c r="F109" s="118">
        <f>SUM(F107)</f>
        <v>0</v>
      </c>
    </row>
    <row r="110" spans="1:6" s="127" customFormat="1" ht="18" customHeight="1">
      <c r="A110" s="174"/>
      <c r="B110" s="88"/>
      <c r="C110" s="88"/>
      <c r="D110" s="88"/>
      <c r="E110" s="175"/>
      <c r="F110" s="84"/>
    </row>
    <row r="111" spans="1:6" s="37" customFormat="1" ht="30">
      <c r="A111" s="123" t="s">
        <v>74</v>
      </c>
      <c r="B111" s="124" t="s">
        <v>75</v>
      </c>
      <c r="C111" s="124" t="s">
        <v>9</v>
      </c>
      <c r="D111" s="34" t="s">
        <v>76</v>
      </c>
      <c r="E111" s="35" t="s">
        <v>77</v>
      </c>
      <c r="F111" s="125" t="s">
        <v>78</v>
      </c>
    </row>
    <row r="112" spans="1:6" s="127" customFormat="1" ht="18" customHeight="1">
      <c r="A112" s="38" t="s">
        <v>149</v>
      </c>
      <c r="B112" s="39" t="s">
        <v>150</v>
      </c>
      <c r="C112" s="126"/>
      <c r="D112" s="41" t="s">
        <v>81</v>
      </c>
      <c r="E112" s="42" t="s">
        <v>82</v>
      </c>
      <c r="F112" s="43" t="s">
        <v>81</v>
      </c>
    </row>
    <row r="113" spans="1:6" s="134" customFormat="1" ht="15" customHeight="1">
      <c r="A113" s="128"/>
      <c r="B113" s="176" t="s">
        <v>190</v>
      </c>
      <c r="C113" s="177" t="s">
        <v>151</v>
      </c>
      <c r="D113" s="155"/>
      <c r="E113" s="156"/>
      <c r="F113" s="157"/>
    </row>
    <row r="114" spans="1:6" s="134" customFormat="1" ht="15" customHeight="1">
      <c r="A114" s="128"/>
      <c r="B114" s="217">
        <v>4486484</v>
      </c>
      <c r="C114" s="81" t="s">
        <v>152</v>
      </c>
      <c r="D114" s="132">
        <v>1000000</v>
      </c>
      <c r="E114" s="133"/>
      <c r="F114" s="179"/>
    </row>
    <row r="115" spans="1:6" s="134" customFormat="1" ht="15" customHeight="1">
      <c r="A115" s="128"/>
      <c r="B115" s="176" t="s">
        <v>153</v>
      </c>
      <c r="C115" s="160" t="s">
        <v>154</v>
      </c>
      <c r="D115" s="180">
        <v>1000000</v>
      </c>
      <c r="E115" s="181"/>
      <c r="F115" s="182"/>
    </row>
    <row r="116" spans="1:6" s="134" customFormat="1" ht="15" customHeight="1">
      <c r="A116" s="128"/>
      <c r="B116" s="178">
        <v>1521351</v>
      </c>
      <c r="C116" s="63" t="s">
        <v>87</v>
      </c>
      <c r="D116" s="137"/>
      <c r="E116" s="138"/>
      <c r="F116" s="66">
        <f>SUM(F114:F115)</f>
        <v>0</v>
      </c>
    </row>
    <row r="117" spans="1:6" s="134" customFormat="1" ht="15" customHeight="1">
      <c r="A117" s="128"/>
      <c r="B117" s="176" t="s">
        <v>155</v>
      </c>
      <c r="C117" s="177" t="s">
        <v>156</v>
      </c>
      <c r="D117" s="155"/>
      <c r="E117" s="156"/>
      <c r="F117" s="183"/>
    </row>
    <row r="118" spans="1:6" s="134" customFormat="1" ht="15" customHeight="1">
      <c r="A118" s="128"/>
      <c r="B118" s="184">
        <v>27</v>
      </c>
      <c r="C118" s="81" t="s">
        <v>152</v>
      </c>
      <c r="D118" s="132">
        <v>1000000</v>
      </c>
      <c r="E118" s="159"/>
      <c r="F118" s="185"/>
    </row>
    <row r="119" spans="1:6" s="134" customFormat="1" ht="15" customHeight="1">
      <c r="A119" s="128"/>
      <c r="B119" s="186"/>
      <c r="C119" s="160" t="s">
        <v>154</v>
      </c>
      <c r="D119" s="180">
        <v>1000000</v>
      </c>
      <c r="E119" s="187"/>
      <c r="F119" s="182"/>
    </row>
    <row r="120" spans="1:6" s="134" customFormat="1" ht="15" customHeight="1">
      <c r="A120" s="128"/>
      <c r="B120" s="130" t="s">
        <v>157</v>
      </c>
      <c r="C120" s="63" t="s">
        <v>87</v>
      </c>
      <c r="D120" s="137"/>
      <c r="E120" s="188"/>
      <c r="F120" s="66">
        <f>SUM(F119)</f>
        <v>0</v>
      </c>
    </row>
    <row r="121" spans="1:6" s="134" customFormat="1" ht="15" customHeight="1">
      <c r="A121" s="128"/>
      <c r="B121" s="186"/>
      <c r="C121" s="189" t="s">
        <v>158</v>
      </c>
      <c r="D121" s="190"/>
      <c r="E121" s="191"/>
      <c r="F121" s="192"/>
    </row>
    <row r="122" spans="1:6" s="134" customFormat="1" ht="15" customHeight="1">
      <c r="A122" s="128"/>
      <c r="B122" s="266"/>
      <c r="C122" s="193" t="s">
        <v>185</v>
      </c>
      <c r="D122" s="132"/>
      <c r="E122" s="133"/>
      <c r="F122" s="179"/>
    </row>
    <row r="123" spans="1:6" s="134" customFormat="1" ht="15" customHeight="1">
      <c r="A123" s="128"/>
      <c r="B123" s="266"/>
      <c r="C123" s="194" t="s">
        <v>159</v>
      </c>
      <c r="D123" s="158"/>
      <c r="E123" s="133"/>
      <c r="F123" s="185"/>
    </row>
    <row r="124" spans="1:6" s="134" customFormat="1" ht="15" customHeight="1">
      <c r="A124" s="128"/>
      <c r="B124" s="266"/>
      <c r="C124" s="194" t="s">
        <v>191</v>
      </c>
      <c r="D124" s="267"/>
      <c r="E124" s="268"/>
      <c r="F124" s="269"/>
    </row>
    <row r="125" spans="1:6" s="134" customFormat="1" ht="15" customHeight="1">
      <c r="A125" s="128"/>
      <c r="B125" s="266"/>
      <c r="C125" s="270" t="s">
        <v>184</v>
      </c>
      <c r="D125" s="267"/>
      <c r="E125" s="268"/>
      <c r="F125" s="269"/>
    </row>
    <row r="126" spans="1:6" s="134" customFormat="1" ht="15" customHeight="1">
      <c r="A126" s="128"/>
      <c r="B126" s="265"/>
      <c r="C126" s="63" t="s">
        <v>87</v>
      </c>
      <c r="D126" s="137"/>
      <c r="E126" s="138"/>
      <c r="F126" s="66">
        <f>SUM(F122:F123)</f>
        <v>0</v>
      </c>
    </row>
    <row r="127" spans="1:6" s="94" customFormat="1" ht="15" customHeight="1">
      <c r="A127" s="89"/>
      <c r="B127" s="197" t="s">
        <v>160</v>
      </c>
      <c r="C127" s="91"/>
      <c r="D127" s="92" t="s">
        <v>108</v>
      </c>
      <c r="E127" s="92"/>
      <c r="F127" s="195"/>
    </row>
    <row r="128" spans="1:6" s="94" customFormat="1" ht="15" customHeight="1">
      <c r="A128" s="89"/>
      <c r="B128" s="266" t="s">
        <v>180</v>
      </c>
      <c r="C128" s="95"/>
      <c r="D128" s="96" t="s">
        <v>110</v>
      </c>
      <c r="E128" s="97"/>
      <c r="F128" s="98"/>
    </row>
    <row r="129" spans="1:6" s="94" customFormat="1" ht="15" customHeight="1">
      <c r="A129" s="89"/>
      <c r="B129" s="265" t="s">
        <v>181</v>
      </c>
      <c r="C129" s="95"/>
      <c r="D129" s="96" t="s">
        <v>111</v>
      </c>
      <c r="E129" s="196"/>
      <c r="F129" s="98"/>
    </row>
    <row r="130" spans="1:6" s="94" customFormat="1" ht="15" customHeight="1">
      <c r="A130" s="89"/>
      <c r="C130" s="99"/>
      <c r="D130" s="104" t="s">
        <v>113</v>
      </c>
      <c r="E130" s="105"/>
      <c r="F130" s="106"/>
    </row>
    <row r="131" spans="1:6" s="94" customFormat="1" ht="15" customHeight="1">
      <c r="A131" s="89"/>
      <c r="B131" s="198"/>
      <c r="C131" s="108" t="s">
        <v>87</v>
      </c>
      <c r="D131" s="109"/>
      <c r="E131" s="109"/>
      <c r="F131" s="110">
        <f>F129+F130</f>
        <v>0</v>
      </c>
    </row>
    <row r="132" spans="1:6" s="94" customFormat="1" ht="15" customHeight="1">
      <c r="A132" s="89"/>
      <c r="B132" s="199" t="s">
        <v>161</v>
      </c>
      <c r="C132" s="95"/>
      <c r="D132" s="95"/>
      <c r="E132" s="112" t="s">
        <v>116</v>
      </c>
      <c r="F132" s="113">
        <f>F133*0.95</f>
        <v>0</v>
      </c>
    </row>
    <row r="133" spans="1:6" s="94" customFormat="1" ht="15" customHeight="1">
      <c r="A133" s="114"/>
      <c r="B133" s="200"/>
      <c r="C133" s="116"/>
      <c r="D133" s="116"/>
      <c r="E133" s="117" t="s">
        <v>118</v>
      </c>
      <c r="F133" s="118">
        <f>(F116+F120+F126-F129)</f>
        <v>0</v>
      </c>
    </row>
    <row r="134" spans="1:6" s="94" customFormat="1" ht="15">
      <c r="A134" s="201"/>
      <c r="B134" s="202"/>
      <c r="C134" s="116"/>
      <c r="D134" s="116"/>
      <c r="E134" s="203"/>
      <c r="F134" s="122"/>
    </row>
    <row r="135" spans="1:6" s="94" customFormat="1" ht="30">
      <c r="A135" s="204" t="s">
        <v>162</v>
      </c>
      <c r="B135" s="205" t="s">
        <v>75</v>
      </c>
      <c r="C135" s="205" t="s">
        <v>9</v>
      </c>
      <c r="D135" s="206" t="s">
        <v>163</v>
      </c>
      <c r="E135" s="207" t="s">
        <v>77</v>
      </c>
      <c r="F135" s="208" t="s">
        <v>164</v>
      </c>
    </row>
    <row r="136" spans="1:6" s="94" customFormat="1" ht="21">
      <c r="A136" s="209" t="s">
        <v>165</v>
      </c>
      <c r="B136" s="210" t="s">
        <v>166</v>
      </c>
      <c r="C136" s="211"/>
      <c r="D136" s="41" t="s">
        <v>81</v>
      </c>
      <c r="E136" s="42" t="s">
        <v>82</v>
      </c>
      <c r="F136" s="43" t="s">
        <v>81</v>
      </c>
    </row>
    <row r="137" spans="1:6" s="94" customFormat="1" ht="27" customHeight="1">
      <c r="A137" s="212"/>
      <c r="B137" s="213" t="s">
        <v>183</v>
      </c>
      <c r="C137" s="214" t="s">
        <v>151</v>
      </c>
      <c r="D137" s="215"/>
      <c r="E137" s="215"/>
      <c r="F137" s="216"/>
    </row>
    <row r="138" spans="1:8" s="94" customFormat="1" ht="15">
      <c r="A138" s="212"/>
      <c r="B138" s="217">
        <v>120000</v>
      </c>
      <c r="C138" s="218" t="s">
        <v>152</v>
      </c>
      <c r="D138" s="219">
        <v>20000</v>
      </c>
      <c r="E138" s="220"/>
      <c r="F138" s="221"/>
      <c r="H138" s="222"/>
    </row>
    <row r="139" spans="1:8" s="94" customFormat="1" ht="15">
      <c r="A139" s="212"/>
      <c r="B139" s="223"/>
      <c r="C139" s="224" t="s">
        <v>154</v>
      </c>
      <c r="D139" s="225">
        <v>100000</v>
      </c>
      <c r="E139" s="226"/>
      <c r="F139" s="227"/>
      <c r="H139" s="222"/>
    </row>
    <row r="140" spans="1:14" s="94" customFormat="1" ht="15">
      <c r="A140" s="212"/>
      <c r="B140" s="228"/>
      <c r="C140" s="229" t="s">
        <v>87</v>
      </c>
      <c r="D140" s="230"/>
      <c r="E140" s="231"/>
      <c r="F140" s="232">
        <f>SUM(F138:F139)</f>
        <v>0</v>
      </c>
      <c r="K140" s="233"/>
      <c r="N140" s="233"/>
    </row>
    <row r="141" spans="1:14" s="94" customFormat="1" ht="15">
      <c r="A141" s="139"/>
      <c r="B141" s="234"/>
      <c r="C141" s="91"/>
      <c r="D141" s="92" t="s">
        <v>108</v>
      </c>
      <c r="E141" s="92"/>
      <c r="F141" s="235"/>
      <c r="K141" s="233"/>
      <c r="N141" s="233"/>
    </row>
    <row r="142" spans="1:6" s="94" customFormat="1" ht="15">
      <c r="A142" s="236"/>
      <c r="B142" s="90"/>
      <c r="C142" s="237"/>
      <c r="D142" s="96" t="s">
        <v>110</v>
      </c>
      <c r="E142" s="238"/>
      <c r="F142" s="239"/>
    </row>
    <row r="143" spans="1:6" s="94" customFormat="1" ht="15">
      <c r="A143" s="236"/>
      <c r="B143" s="240" t="s">
        <v>85</v>
      </c>
      <c r="C143" s="237"/>
      <c r="D143" s="96" t="s">
        <v>111</v>
      </c>
      <c r="E143" s="238"/>
      <c r="F143" s="239"/>
    </row>
    <row r="144" spans="1:6" s="94" customFormat="1" ht="15">
      <c r="A144" s="139"/>
      <c r="B144" s="241" t="s">
        <v>167</v>
      </c>
      <c r="C144" s="99"/>
      <c r="D144" s="104" t="s">
        <v>113</v>
      </c>
      <c r="E144" s="101"/>
      <c r="F144" s="242"/>
    </row>
    <row r="145" spans="1:6" s="94" customFormat="1" ht="15">
      <c r="A145" s="236"/>
      <c r="B145" s="243"/>
      <c r="C145" s="244" t="s">
        <v>87</v>
      </c>
      <c r="D145" s="245"/>
      <c r="E145" s="246"/>
      <c r="F145" s="247">
        <f>F143+F144</f>
        <v>0</v>
      </c>
    </row>
    <row r="146" spans="1:6" s="94" customFormat="1" ht="15">
      <c r="A146" s="139"/>
      <c r="B146" s="234"/>
      <c r="C146" s="237"/>
      <c r="D146" s="237"/>
      <c r="E146" s="248" t="s">
        <v>116</v>
      </c>
      <c r="F146" s="249">
        <f>F147*0.95</f>
        <v>0</v>
      </c>
    </row>
    <row r="147" spans="1:6" s="94" customFormat="1" ht="15">
      <c r="A147" s="250"/>
      <c r="B147" s="251"/>
      <c r="C147" s="116"/>
      <c r="D147" s="116"/>
      <c r="E147" s="252" t="s">
        <v>118</v>
      </c>
      <c r="F147" s="118">
        <f>F140-F143</f>
        <v>0</v>
      </c>
    </row>
    <row r="148" spans="1:6" s="154" customFormat="1" ht="18" customHeight="1">
      <c r="A148" s="153"/>
      <c r="B148" s="120"/>
      <c r="C148" s="116"/>
      <c r="D148" s="116"/>
      <c r="E148" s="121"/>
      <c r="F148" s="122"/>
    </row>
    <row r="149" spans="1:6" s="37" customFormat="1" ht="30">
      <c r="A149" s="123" t="s">
        <v>74</v>
      </c>
      <c r="B149" s="124" t="s">
        <v>75</v>
      </c>
      <c r="C149" s="124" t="s">
        <v>9</v>
      </c>
      <c r="D149" s="34" t="s">
        <v>76</v>
      </c>
      <c r="E149" s="35" t="s">
        <v>77</v>
      </c>
      <c r="F149" s="125" t="s">
        <v>78</v>
      </c>
    </row>
    <row r="150" spans="1:6" ht="18" customHeight="1">
      <c r="A150" s="38" t="s">
        <v>168</v>
      </c>
      <c r="B150" s="39" t="s">
        <v>169</v>
      </c>
      <c r="C150" s="126"/>
      <c r="D150" s="41" t="s">
        <v>81</v>
      </c>
      <c r="E150" s="42" t="s">
        <v>82</v>
      </c>
      <c r="F150" s="43" t="s">
        <v>81</v>
      </c>
    </row>
    <row r="151" spans="1:6" s="134" customFormat="1" ht="15" customHeight="1">
      <c r="A151" s="128"/>
      <c r="B151" s="176" t="s">
        <v>170</v>
      </c>
      <c r="C151" s="81" t="s">
        <v>171</v>
      </c>
      <c r="D151" s="132">
        <v>50000</v>
      </c>
      <c r="E151" s="253"/>
      <c r="F151" s="56"/>
    </row>
    <row r="152" spans="1:6" s="134" customFormat="1" ht="15" customHeight="1">
      <c r="A152" s="128"/>
      <c r="B152" s="184">
        <v>27</v>
      </c>
      <c r="C152" s="81" t="s">
        <v>172</v>
      </c>
      <c r="D152" s="158">
        <v>25000</v>
      </c>
      <c r="E152" s="253"/>
      <c r="F152" s="86"/>
    </row>
    <row r="153" spans="1:6" s="134" customFormat="1" ht="15" customHeight="1">
      <c r="A153" s="128"/>
      <c r="B153" s="254" t="s">
        <v>173</v>
      </c>
      <c r="C153" s="81" t="s">
        <v>174</v>
      </c>
      <c r="D153" s="255">
        <v>100000</v>
      </c>
      <c r="E153" s="253"/>
      <c r="F153" s="61"/>
    </row>
    <row r="154" spans="1:6" s="134" customFormat="1" ht="15" customHeight="1">
      <c r="A154" s="128"/>
      <c r="B154" s="254" t="s">
        <v>175</v>
      </c>
      <c r="C154" s="81" t="s">
        <v>176</v>
      </c>
      <c r="D154" s="255">
        <v>500</v>
      </c>
      <c r="E154" s="253"/>
      <c r="F154" s="61"/>
    </row>
    <row r="155" spans="1:6" s="134" customFormat="1" ht="15" customHeight="1">
      <c r="A155" s="128"/>
      <c r="B155" s="254"/>
      <c r="C155" s="81" t="s">
        <v>177</v>
      </c>
      <c r="D155" s="255">
        <v>25000</v>
      </c>
      <c r="E155" s="253"/>
      <c r="F155" s="61"/>
    </row>
    <row r="156" spans="1:6" s="134" customFormat="1" ht="15" customHeight="1">
      <c r="A156" s="128"/>
      <c r="B156"/>
      <c r="C156" s="108" t="s">
        <v>87</v>
      </c>
      <c r="D156" s="256"/>
      <c r="E156" s="151"/>
      <c r="F156" s="110">
        <f>SUM(F151:F155)</f>
        <v>0</v>
      </c>
    </row>
    <row r="157" spans="1:6" s="94" customFormat="1" ht="15" customHeight="1">
      <c r="A157" s="89"/>
      <c r="B157"/>
      <c r="C157" s="91"/>
      <c r="D157" s="92" t="s">
        <v>108</v>
      </c>
      <c r="E157" s="92"/>
      <c r="F157" s="195"/>
    </row>
    <row r="158" spans="1:6" s="94" customFormat="1" ht="15" customHeight="1">
      <c r="A158" s="89"/>
      <c r="B158" s="130" t="s">
        <v>157</v>
      </c>
      <c r="C158" s="95"/>
      <c r="D158" s="96" t="s">
        <v>110</v>
      </c>
      <c r="E158" s="97"/>
      <c r="F158" s="98"/>
    </row>
    <row r="159" spans="1:6" s="94" customFormat="1" ht="15" customHeight="1">
      <c r="A159" s="89"/>
      <c r="B159" s="90"/>
      <c r="C159" s="95"/>
      <c r="D159" s="96" t="s">
        <v>111</v>
      </c>
      <c r="E159" s="97"/>
      <c r="F159" s="98"/>
    </row>
    <row r="160" spans="1:6" s="94" customFormat="1" ht="15" customHeight="1">
      <c r="A160" s="89"/>
      <c r="B160" s="103"/>
      <c r="C160" s="99"/>
      <c r="D160" s="104" t="s">
        <v>113</v>
      </c>
      <c r="E160" s="105"/>
      <c r="F160" s="106"/>
    </row>
    <row r="161" spans="1:6" s="94" customFormat="1" ht="15" customHeight="1">
      <c r="A161" s="89"/>
      <c r="B161" s="107"/>
      <c r="C161" s="108" t="s">
        <v>87</v>
      </c>
      <c r="D161" s="109"/>
      <c r="E161" s="109"/>
      <c r="F161" s="110">
        <f>SUM(F156)-F159</f>
        <v>0</v>
      </c>
    </row>
    <row r="162" spans="1:6" s="94" customFormat="1" ht="15" customHeight="1">
      <c r="A162" s="89"/>
      <c r="B162" s="111" t="s">
        <v>178</v>
      </c>
      <c r="C162" s="95"/>
      <c r="D162" s="95"/>
      <c r="E162" s="112" t="s">
        <v>116</v>
      </c>
      <c r="F162" s="113">
        <f>SUM(F163)*0.95</f>
        <v>0</v>
      </c>
    </row>
    <row r="163" spans="1:6" s="94" customFormat="1" ht="15" customHeight="1">
      <c r="A163" s="114"/>
      <c r="B163" s="115"/>
      <c r="C163" s="116"/>
      <c r="D163" s="116"/>
      <c r="E163" s="117" t="s">
        <v>118</v>
      </c>
      <c r="F163" s="118">
        <f>SUM(F161)</f>
        <v>0</v>
      </c>
    </row>
    <row r="164" spans="1:6" ht="11.25">
      <c r="A164" s="257"/>
      <c r="B164" s="258"/>
      <c r="C164" s="258"/>
      <c r="D164" s="258"/>
      <c r="E164" s="259"/>
      <c r="F164" s="260"/>
    </row>
    <row r="165" spans="4:6" ht="18.75">
      <c r="D165" s="281" t="s">
        <v>179</v>
      </c>
      <c r="E165" s="261" t="s">
        <v>116</v>
      </c>
      <c r="F165" s="262">
        <f>F162+F146+F132+F108+F93+F63+F44</f>
        <v>0</v>
      </c>
    </row>
    <row r="166" spans="4:6" ht="18.75">
      <c r="D166" s="281"/>
      <c r="E166" s="263" t="s">
        <v>118</v>
      </c>
      <c r="F166" s="264">
        <f>F163+F147+F133+F109+F94+F64+F45</f>
        <v>0</v>
      </c>
    </row>
  </sheetData>
  <sheetProtection selectLockedCells="1" selectUnlockedCells="1"/>
  <mergeCells count="3">
    <mergeCell ref="A12:C12"/>
    <mergeCell ref="E12:F12"/>
    <mergeCell ref="D165:D166"/>
  </mergeCells>
  <printOptions/>
  <pageMargins left="0.7479166666666667" right="0.7479166666666667" top="0.9395833333333332" bottom="1.0923611111111111" header="0.5118055555555555" footer="0.5118055555555555"/>
  <pageSetup horizontalDpi="300" verticalDpi="300" orientation="landscape" paperSize="9" scale="57" r:id="rId2"/>
  <headerFooter alignWithMargins="0">
    <oddHeader>&amp;LKOM-ILOK d.o.o. Ilok&amp;CTENDER ZA OSIGURANJE UKUPNE IMOVINE,
ODGOVORNOSTI I NEZGODE_2017.-2018.&amp;RInterni postupak nabave usluge osiguranja
Procjena vrijednosti nabave do 200.000 kn</oddHeader>
    <oddFooter>&amp;LTender izradili:
Manuela Vitman / Kom-Ilok d.o.o.
Nedjeljko Margit / Agencija Argument&amp;CIlok, lipanj 2017. godine&amp;R&amp;P/&amp;N</oddFooter>
  </headerFooter>
  <rowBreaks count="4" manualBreakCount="4">
    <brk id="46" max="255" man="1"/>
    <brk id="94" max="5" man="1"/>
    <brk id="95" max="255" man="1"/>
    <brk id="1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Mikuš</dc:creator>
  <cp:keywords/>
  <dc:description/>
  <cp:lastModifiedBy>Manuela</cp:lastModifiedBy>
  <cp:lastPrinted>2017-07-07T04:58:26Z</cp:lastPrinted>
  <dcterms:created xsi:type="dcterms:W3CDTF">2006-09-28T03:33:49Z</dcterms:created>
  <dcterms:modified xsi:type="dcterms:W3CDTF">2020-06-30T12:21:57Z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